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:\Saját meghajtó\Budakeszi\Pályázati Kiir\"/>
    </mc:Choice>
  </mc:AlternateContent>
  <xr:revisionPtr revIDLastSave="0" documentId="13_ncr:1_{5C959DF4-5BCD-483E-A98A-062755E984D0}" xr6:coauthVersionLast="47" xr6:coauthVersionMax="47" xr10:uidLastSave="{00000000-0000-0000-0000-000000000000}"/>
  <bookViews>
    <workbookView xWindow="-28920" yWindow="-120" windowWidth="29040" windowHeight="15720" xr2:uid="{5342971B-711E-4711-A31C-464A56343E50}"/>
  </bookViews>
  <sheets>
    <sheet name="Előlap" sheetId="3" r:id="rId1"/>
    <sheet name="22x42(20x40)" sheetId="1" r:id="rId2"/>
    <sheet name="Világítás-Háló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3" l="1"/>
  <c r="E19" i="3"/>
  <c r="E18" i="3"/>
  <c r="E21" i="3" s="1"/>
  <c r="C20" i="3"/>
  <c r="D20" i="3" s="1"/>
  <c r="C19" i="3"/>
  <c r="D19" i="3" s="1"/>
  <c r="C18" i="3"/>
  <c r="D18" i="3" s="1"/>
  <c r="D21" i="3" l="1"/>
  <c r="C21" i="3"/>
  <c r="H44" i="2"/>
  <c r="G44" i="2"/>
  <c r="I44" i="2" s="1"/>
  <c r="J44" i="2" s="1"/>
  <c r="I41" i="2"/>
  <c r="J41" i="2" s="1"/>
  <c r="H41" i="2"/>
  <c r="G41" i="2"/>
  <c r="H40" i="2"/>
  <c r="G40" i="2"/>
  <c r="I40" i="2" s="1"/>
  <c r="J40" i="2" s="1"/>
  <c r="I39" i="2"/>
  <c r="J39" i="2" s="1"/>
  <c r="H39" i="2"/>
  <c r="G39" i="2"/>
  <c r="H38" i="2"/>
  <c r="G38" i="2"/>
  <c r="I38" i="2" s="1"/>
  <c r="J38" i="2" s="1"/>
  <c r="I37" i="2"/>
  <c r="J37" i="2" s="1"/>
  <c r="H37" i="2"/>
  <c r="G37" i="2"/>
  <c r="H36" i="2"/>
  <c r="G36" i="2"/>
  <c r="I36" i="2" s="1"/>
  <c r="J36" i="2" s="1"/>
  <c r="J35" i="2"/>
  <c r="H34" i="2"/>
  <c r="G34" i="2"/>
  <c r="I34" i="2" s="1"/>
  <c r="J34" i="2" s="1"/>
  <c r="J33" i="2"/>
  <c r="H32" i="2"/>
  <c r="G32" i="2"/>
  <c r="I32" i="2" s="1"/>
  <c r="J32" i="2" s="1"/>
  <c r="H31" i="2"/>
  <c r="G31" i="2"/>
  <c r="I31" i="2" s="1"/>
  <c r="J31" i="2" s="1"/>
  <c r="H30" i="2"/>
  <c r="G30" i="2"/>
  <c r="I30" i="2" s="1"/>
  <c r="J30" i="2" s="1"/>
  <c r="J29" i="2"/>
  <c r="I28" i="2"/>
  <c r="J28" i="2" s="1"/>
  <c r="H28" i="2"/>
  <c r="G28" i="2"/>
  <c r="H27" i="2"/>
  <c r="G27" i="2"/>
  <c r="I27" i="2" s="1"/>
  <c r="J27" i="2" s="1"/>
  <c r="I26" i="2"/>
  <c r="J26" i="2" s="1"/>
  <c r="H26" i="2"/>
  <c r="G26" i="2"/>
  <c r="J25" i="2"/>
  <c r="H24" i="2"/>
  <c r="I24" i="2" s="1"/>
  <c r="J24" i="2" s="1"/>
  <c r="G24" i="2"/>
  <c r="H23" i="2"/>
  <c r="G23" i="2"/>
  <c r="I23" i="2" s="1"/>
  <c r="J23" i="2" s="1"/>
  <c r="H22" i="2"/>
  <c r="I22" i="2" s="1"/>
  <c r="J22" i="2" s="1"/>
  <c r="G22" i="2"/>
  <c r="H21" i="2"/>
  <c r="G21" i="2"/>
  <c r="I21" i="2" s="1"/>
  <c r="J21" i="2" s="1"/>
  <c r="J20" i="2"/>
  <c r="H19" i="2"/>
  <c r="G19" i="2"/>
  <c r="I19" i="2" s="1"/>
  <c r="J19" i="2" s="1"/>
  <c r="H18" i="2"/>
  <c r="G18" i="2"/>
  <c r="I18" i="2" s="1"/>
  <c r="J18" i="2" s="1"/>
  <c r="H17" i="2"/>
  <c r="G17" i="2"/>
  <c r="I17" i="2" s="1"/>
  <c r="J17" i="2" s="1"/>
  <c r="H16" i="2"/>
  <c r="G16" i="2"/>
  <c r="I16" i="2" s="1"/>
  <c r="J16" i="2" s="1"/>
  <c r="J15" i="2"/>
  <c r="H14" i="2"/>
  <c r="I14" i="2" s="1"/>
  <c r="J14" i="2" s="1"/>
  <c r="G14" i="2"/>
  <c r="H13" i="2"/>
  <c r="G13" i="2"/>
  <c r="I13" i="2" s="1"/>
  <c r="J13" i="2" s="1"/>
  <c r="H12" i="2"/>
  <c r="I12" i="2" s="1"/>
  <c r="J12" i="2" s="1"/>
  <c r="G12" i="2"/>
  <c r="H11" i="2"/>
  <c r="H42" i="2" s="1"/>
  <c r="G11" i="2"/>
  <c r="I11" i="2" s="1"/>
  <c r="I42" i="2" l="1"/>
  <c r="J42" i="2" s="1"/>
  <c r="J11" i="2"/>
  <c r="G42" i="2"/>
  <c r="H29" i="1" l="1"/>
  <c r="G29" i="1"/>
  <c r="I28" i="1"/>
  <c r="H27" i="1"/>
  <c r="G27" i="1"/>
  <c r="C26" i="1"/>
  <c r="H26" i="1" s="1"/>
  <c r="C25" i="1"/>
  <c r="H25" i="1" s="1"/>
  <c r="C24" i="1"/>
  <c r="H24" i="1" s="1"/>
  <c r="C23" i="1"/>
  <c r="G23" i="1" s="1"/>
  <c r="H22" i="1"/>
  <c r="G22" i="1"/>
  <c r="C21" i="1"/>
  <c r="H21" i="1" s="1"/>
  <c r="H19" i="1"/>
  <c r="G19" i="1"/>
  <c r="H17" i="1"/>
  <c r="G17" i="1"/>
  <c r="H16" i="1"/>
  <c r="G16" i="1"/>
  <c r="C15" i="1"/>
  <c r="C20" i="1" s="1"/>
  <c r="H14" i="1"/>
  <c r="G14" i="1"/>
  <c r="I14" i="1" s="1"/>
  <c r="H12" i="1"/>
  <c r="G12" i="1"/>
  <c r="I12" i="1" l="1"/>
  <c r="J12" i="1" s="1"/>
  <c r="K12" i="1" s="1"/>
  <c r="I27" i="1"/>
  <c r="J27" i="1" s="1"/>
  <c r="K27" i="1" s="1"/>
  <c r="I29" i="1"/>
  <c r="J29" i="1" s="1"/>
  <c r="K29" i="1" s="1"/>
  <c r="I22" i="1"/>
  <c r="J22" i="1" s="1"/>
  <c r="K22" i="1" s="1"/>
  <c r="I19" i="1"/>
  <c r="J19" i="1" s="1"/>
  <c r="K19" i="1" s="1"/>
  <c r="G25" i="1"/>
  <c r="I25" i="1" s="1"/>
  <c r="I16" i="1"/>
  <c r="H23" i="1"/>
  <c r="I23" i="1" s="1"/>
  <c r="J23" i="1" s="1"/>
  <c r="K23" i="1" s="1"/>
  <c r="C13" i="1"/>
  <c r="G15" i="1"/>
  <c r="I17" i="1"/>
  <c r="J17" i="1" s="1"/>
  <c r="G24" i="1"/>
  <c r="I24" i="1" s="1"/>
  <c r="J14" i="1"/>
  <c r="K14" i="1" s="1"/>
  <c r="H20" i="1"/>
  <c r="G20" i="1"/>
  <c r="J16" i="1"/>
  <c r="K16" i="1" s="1"/>
  <c r="G26" i="1"/>
  <c r="I26" i="1" s="1"/>
  <c r="H15" i="1"/>
  <c r="G21" i="1"/>
  <c r="I21" i="1" s="1"/>
  <c r="J28" i="1"/>
  <c r="K28" i="1" s="1"/>
  <c r="I20" i="1" l="1"/>
  <c r="J20" i="1" s="1"/>
  <c r="K20" i="1" s="1"/>
  <c r="K17" i="1"/>
  <c r="I15" i="1"/>
  <c r="J15" i="1" s="1"/>
  <c r="K15" i="1" s="1"/>
  <c r="G13" i="1"/>
  <c r="H13" i="1"/>
  <c r="C18" i="1"/>
  <c r="G18" i="1" s="1"/>
  <c r="J21" i="1"/>
  <c r="K21" i="1" s="1"/>
  <c r="J26" i="1"/>
  <c r="K26" i="1" s="1"/>
  <c r="J25" i="1"/>
  <c r="K25" i="1" s="1"/>
  <c r="J24" i="1"/>
  <c r="K24" i="1" s="1"/>
  <c r="H18" i="1" l="1"/>
  <c r="I18" i="1" s="1"/>
  <c r="J18" i="1" s="1"/>
  <c r="K18" i="1" s="1"/>
  <c r="I13" i="1"/>
  <c r="J13" i="1" s="1"/>
  <c r="K13" i="1" s="1"/>
  <c r="I30" i="1" l="1"/>
  <c r="J30" i="1" s="1"/>
  <c r="K30" i="1" s="1"/>
</calcChain>
</file>

<file path=xl/sharedStrings.xml><?xml version="1.0" encoding="utf-8"?>
<sst xmlns="http://schemas.openxmlformats.org/spreadsheetml/2006/main" count="156" uniqueCount="117">
  <si>
    <t>sorszám</t>
  </si>
  <si>
    <t>Tétel szövege</t>
  </si>
  <si>
    <t>Mennyiség,           egység</t>
  </si>
  <si>
    <t>Anyag</t>
  </si>
  <si>
    <t>Díj</t>
  </si>
  <si>
    <t>Anyag összes</t>
  </si>
  <si>
    <t>Díj összes</t>
  </si>
  <si>
    <t>Nettó összes</t>
  </si>
  <si>
    <t>ÁFA (27%)</t>
  </si>
  <si>
    <t>Bruttó összes</t>
  </si>
  <si>
    <t>1.</t>
  </si>
  <si>
    <t>Meglévő típustervek, kiviteli tervek adaptálása.</t>
  </si>
  <si>
    <t>garn.</t>
  </si>
  <si>
    <t>2.</t>
  </si>
  <si>
    <t>Humuszkiszedés, gépi erővel kiegészítő kézi munkával, terepviszonyokból adódó föld kitermelése. (átlag 25,5 cm mélységig)</t>
  </si>
  <si>
    <t>m3</t>
  </si>
  <si>
    <t>3.</t>
  </si>
  <si>
    <t>Tükörkészítés kézi erővel.</t>
  </si>
  <si>
    <t>m2</t>
  </si>
  <si>
    <t>4.</t>
  </si>
  <si>
    <t>Munkagödör készítése földkiemeléssel, kézi munkával, dréncsövek részére. (0,25x0,4 m)</t>
  </si>
  <si>
    <t>5.</t>
  </si>
  <si>
    <t>Munkagödör készítése földkiemeléssel, kézi munkával, 2 db. szikkasztó részére. (2x2x3 m)</t>
  </si>
  <si>
    <t>6.</t>
  </si>
  <si>
    <t>VIACOLOR burkolat készítéséhez, műfű felületet körülvevő területen földkitermelés gépi és kézi munkával, átlag 20 cm mélységig, a kitermelt föld helyszíni deponálásával.</t>
  </si>
  <si>
    <t>7.</t>
  </si>
  <si>
    <t>Kitermelt föld elterítése a pálya 50 méteres környezetében, vagy lerakó helyre szállítva a 2. 4. 5. 6. pontok szerint, 1,35 lazulási szorzó figyelembevételével.</t>
  </si>
  <si>
    <t>8.</t>
  </si>
  <si>
    <t>Dréncső fektetés körkörös bordázatú, perforált dréncsőből, (átm.80 mm) geo textília alátéttel, 5 méteres távolságban egymástól az oldalvonallal párhuzamosan (192 méter) és a két alapvonal mögött, az alapvonallal párhuzamosan. (44 méter).</t>
  </si>
  <si>
    <t>fm.</t>
  </si>
  <si>
    <t>9.</t>
  </si>
  <si>
    <t>Szűrőréteg készítése dréncső körül 4/16 osztályozott kavicsból.</t>
  </si>
  <si>
    <t>10.</t>
  </si>
  <si>
    <t>Szikkasztó gödrök (2x2x3) feltöltése (50/200 mm) kulékavicsból, geo textília alátéttel és letakarással.</t>
  </si>
  <si>
    <t>11.</t>
  </si>
  <si>
    <t>Szegélykövek készítése a pálya és a VIACOLOR burkolat körül , 100 cm hosszú (100*5*20 cm) elemekből, betongerendába rakva.</t>
  </si>
  <si>
    <t>12.</t>
  </si>
  <si>
    <t>Pályatükör tömörítése gépi erővel. TRy 85 %</t>
  </si>
  <si>
    <t>13.</t>
  </si>
  <si>
    <t>Ágyazati szűrőréteg készítése 20/50  fagyálló zúzott kőből, tömörítéssel (20 cm vastagságban) 85 %-ra tömörítve.</t>
  </si>
  <si>
    <t>14.</t>
  </si>
  <si>
    <t>Fagyálló szűrőréteg készítése 5/20 zúzott kőből, tömörítéssel (12 cm vastagságban) 85 %-ra tömörítve.</t>
  </si>
  <si>
    <t>15.</t>
  </si>
  <si>
    <t>Kiegyenlítő szűrőréteg készítése 2/5 szemcseméretű, por, agyag és iszapmentes  fagyálló zúzott kőből (3,5 cm vastagságban) 90-95 %-ra tömörítve.</t>
  </si>
  <si>
    <t>16.</t>
  </si>
  <si>
    <t xml:space="preserve">VIACOLOR burkolat készítése a pálya körül, 6 cm vastag térkő burkolattal kialakítva, 4 cm vastag 0-0,8 mm ágyazó homok, 10 cm vastag 0-20 mm zúzottkő ágyazat,10 cm vastag fagyálló folyami homokos kavicsréteg. </t>
  </si>
  <si>
    <t>17.</t>
  </si>
  <si>
    <t>60 mm vtg. vízáteresztő műfű burkolat, színezett gumigranulátum, kvarchomok feltöltéssel, besöpréssel, kellékanyagokkal, vonalazással kompletten</t>
  </si>
  <si>
    <t>18.</t>
  </si>
  <si>
    <t>Talajhoz fixen rögzíthető focikapu (belső mérete 200*300 cm) mindkét oldalán személybejáróval, hátul szervizkapuval kialakítva, horganyozva, festve, hálóval, kompletten.</t>
  </si>
  <si>
    <t>db.</t>
  </si>
  <si>
    <t>Összesen:</t>
  </si>
  <si>
    <t>Műfüves futballpálya árajánlat és műszaki tartalom</t>
  </si>
  <si>
    <t>20x40 méteres játékterületen 22x42 gumigranulátumtöltetű műfű felületű pályára</t>
  </si>
  <si>
    <t>Kelt:</t>
  </si>
  <si>
    <t>Aláírás</t>
  </si>
  <si>
    <t>Kispálya (20x40m) (4 oszloppal)</t>
  </si>
  <si>
    <t>Szükséges áram mennyisége: 3*40 A</t>
  </si>
  <si>
    <t>Edzésszintű világítás LED fényforrással szerelt lámpatestekkel (Eátl&gt;200lux)</t>
  </si>
  <si>
    <t>Megnevezés</t>
  </si>
  <si>
    <t>mennyi-ség</t>
  </si>
  <si>
    <t>mennyi-ségi egység</t>
  </si>
  <si>
    <t>Anyag nettó egységár</t>
  </si>
  <si>
    <t>Díj nettó egységár</t>
  </si>
  <si>
    <t>Anyag nettó összesen</t>
  </si>
  <si>
    <t>Díj nettó összesen</t>
  </si>
  <si>
    <t>Nettó összesen</t>
  </si>
  <si>
    <t>Bruttó összesen</t>
  </si>
  <si>
    <t>Föld munkák</t>
  </si>
  <si>
    <t>Földkiemelés, elszállítással, 20 km deponálással</t>
  </si>
  <si>
    <r>
      <t>m</t>
    </r>
    <r>
      <rPr>
        <vertAlign val="superscript"/>
        <sz val="8"/>
        <rFont val="Arial"/>
        <family val="2"/>
        <charset val="238"/>
      </rPr>
      <t>3</t>
    </r>
  </si>
  <si>
    <t xml:space="preserve">Lámpaoszlop alapozás készítése, gyári alapvasalattal, gyártói alapozási terv szerint, betonozással, kompletten, 12m-es oszlophoz </t>
  </si>
  <si>
    <t>tétel</t>
  </si>
  <si>
    <t xml:space="preserve">Árok ásás 0,8x0,4m visszatöltéssel, tömörítéssel </t>
  </si>
  <si>
    <t xml:space="preserve">m </t>
  </si>
  <si>
    <t xml:space="preserve">Árok ásás 1,0 x0,6m visszatöltéssel, tömörítéssel </t>
  </si>
  <si>
    <t xml:space="preserve">Kábeltartó szerkezetek, erősáramú védőcsövek </t>
  </si>
  <si>
    <t xml:space="preserve">Lépésálló műanyag gégecső Fi 50mm, oszlophoz történő kábelbevezetéshez </t>
  </si>
  <si>
    <t>Kábeljelző szalag</t>
  </si>
  <si>
    <t>Kábel fedlap</t>
  </si>
  <si>
    <t>Kábelbújtatás</t>
  </si>
  <si>
    <t xml:space="preserve">Kábelek, szereléssel, kábelvég kiképzéssel, bekötéssel </t>
  </si>
  <si>
    <t>NAYY-J 4x70m2</t>
  </si>
  <si>
    <t xml:space="preserve">NYY-J 4x16mm2 </t>
  </si>
  <si>
    <t xml:space="preserve">NYY-J 3x2,5mm2 </t>
  </si>
  <si>
    <t xml:space="preserve">Lámpatestek kompenzált kivitelben, fényforrással, kompletten, felszereléssel </t>
  </si>
  <si>
    <t xml:space="preserve">Tüzihorganyzott acél oszlop, 10 m magas talpas kivitel,  betonalappal fényvetőtartóval kialakítva 2 dbfényvető fogadására kialakítva </t>
  </si>
  <si>
    <t xml:space="preserve">db </t>
  </si>
  <si>
    <t xml:space="preserve">300W fényvető, LED lámpatest, káprázást gátló elemmel és min. 200 lux átlagos megvilágítást biztosító fényforrással, vagy műszakilag egyenértékű, IP65 védettséggel, szögbeállító tárcsával </t>
  </si>
  <si>
    <t>Oszlop mellé állított elosztószekrény elhelyezése, IP 43-65 védettséggel, bekötés és áramköri elemekkel, Sportvilágítási elosztó- és kapcsolószekrény szerelvényekkel komplett fényforráshoz</t>
  </si>
  <si>
    <t xml:space="preserve">Szerelési anyagok, egyéb tételek </t>
  </si>
  <si>
    <t xml:space="preserve">Földelőrúd, 3m 20mm FeZn leveréssel, talajminőségtől függően opcióban földfúrással </t>
  </si>
  <si>
    <t>Földelő vezető kötésekkel, RD 8</t>
  </si>
  <si>
    <t xml:space="preserve">Lámpatestek beüzemelése, lámpatest éjszakai beállítása fénytechnikai méréshez </t>
  </si>
  <si>
    <t>Elosztó berendezések</t>
  </si>
  <si>
    <t>Főelosztó-, biztosító- és kapcsolószekrény félpálya kapcsolással</t>
  </si>
  <si>
    <t xml:space="preserve">tétel </t>
  </si>
  <si>
    <t>Dokumentálás</t>
  </si>
  <si>
    <t>Talajmechanikai vizsgálat és statikai tervezés</t>
  </si>
  <si>
    <t>Tervezés, illetve tervek adaptálása digitális formában</t>
  </si>
  <si>
    <t xml:space="preserve"> Érintésvédelmi mérés és jegyzőkönyv készítés </t>
  </si>
  <si>
    <t xml:space="preserve"> Kábelek szigetelési ellenállásának mérése </t>
  </si>
  <si>
    <t xml:space="preserve"> Megvalósulási terv készítése digitális formátumban </t>
  </si>
  <si>
    <t xml:space="preserve"> Fénytechnikai ellenőrző mérés és jegyzőkönyv készítése </t>
  </si>
  <si>
    <t>Mindösszesen:</t>
  </si>
  <si>
    <r>
      <rPr>
        <b/>
        <sz val="8"/>
        <rFont val="Arial"/>
        <family val="2"/>
        <charset val="238"/>
      </rPr>
      <t>Labdafogó háló</t>
    </r>
    <r>
      <rPr>
        <sz val="8"/>
        <rFont val="Arial"/>
        <family val="2"/>
        <charset val="238"/>
      </rPr>
      <t xml:space="preserve"> 5 m magas, UV álló műanyagból 13x13 cm lyukosztással, tüzihorganyzott zártszelvény oszlopokkal. </t>
    </r>
  </si>
  <si>
    <t>fm</t>
  </si>
  <si>
    <t>Műfüves pálya</t>
  </si>
  <si>
    <t>Edzésszintű pályavilágítás</t>
  </si>
  <si>
    <t xml:space="preserve">3. </t>
  </si>
  <si>
    <t>Labdafogó háló</t>
  </si>
  <si>
    <t>Nettó</t>
  </si>
  <si>
    <t>27% Áfa</t>
  </si>
  <si>
    <t>Bruttó</t>
  </si>
  <si>
    <t>Költségvetési főösszesítő</t>
  </si>
  <si>
    <t>11 Budapest, Budaörsi u. 13 3/10.</t>
  </si>
  <si>
    <t>Budakeszi Labdarúgó Akadémia Sportegyesület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</si>
</sst>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Ft&quot;_-;\-* #,##0.00\ &quot;Ft&quot;_-;_-* &quot;-&quot;??\ &quot;Ft&quot;_-;_-@_-"/>
    <numFmt numFmtId="164" formatCode="#,##0\ &quot;Ft&quot;"/>
  </numFmts>
  <fonts count="17" x14ac:knownFonts="1">
    <font>
      <sz val="11"/>
      <color theme="1"/>
      <name val="Aptos Narrow"/>
      <family val="2"/>
      <charset val="238"/>
      <scheme val="minor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11"/>
      <color theme="1"/>
      <name val="Aptos Narrow"/>
      <family val="2"/>
      <charset val="238"/>
      <scheme val="minor"/>
    </font>
    <font>
      <b/>
      <sz val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i/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i/>
      <sz val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4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95">
    <xf numFmtId="0" fontId="0" fillId="0" borderId="0" xfId="0"/>
    <xf numFmtId="0" fontId="1" fillId="0" borderId="0" xfId="1"/>
    <xf numFmtId="0" fontId="1" fillId="0" borderId="2" xfId="1" applyBorder="1"/>
    <xf numFmtId="0" fontId="5" fillId="0" borderId="3" xfId="1" applyFont="1" applyBorder="1" applyAlignment="1">
      <alignment horizontal="left" wrapText="1"/>
    </xf>
    <xf numFmtId="4" fontId="4" fillId="0" borderId="3" xfId="1" applyNumberFormat="1" applyFont="1" applyBorder="1"/>
    <xf numFmtId="0" fontId="1" fillId="0" borderId="3" xfId="1" applyBorder="1"/>
    <xf numFmtId="3" fontId="1" fillId="0" borderId="3" xfId="2" applyNumberFormat="1" applyFont="1" applyFill="1" applyBorder="1"/>
    <xf numFmtId="3" fontId="1" fillId="0" borderId="4" xfId="2" applyNumberFormat="1" applyFont="1" applyFill="1" applyBorder="1"/>
    <xf numFmtId="0" fontId="1" fillId="0" borderId="5" xfId="1" applyBorder="1"/>
    <xf numFmtId="0" fontId="5" fillId="0" borderId="0" xfId="1" applyFont="1" applyAlignment="1">
      <alignment wrapText="1"/>
    </xf>
    <xf numFmtId="4" fontId="1" fillId="0" borderId="0" xfId="1" applyNumberFormat="1"/>
    <xf numFmtId="3" fontId="1" fillId="0" borderId="0" xfId="2" applyNumberFormat="1" applyFont="1" applyFill="1" applyBorder="1"/>
    <xf numFmtId="3" fontId="1" fillId="0" borderId="6" xfId="2" applyNumberFormat="1" applyFont="1" applyFill="1" applyBorder="1"/>
    <xf numFmtId="4" fontId="4" fillId="0" borderId="0" xfId="1" applyNumberFormat="1" applyFont="1"/>
    <xf numFmtId="3" fontId="1" fillId="0" borderId="0" xfId="1" applyNumberFormat="1"/>
    <xf numFmtId="3" fontId="1" fillId="0" borderId="0" xfId="2" applyNumberFormat="1" applyFont="1" applyFill="1" applyBorder="1" applyAlignment="1">
      <alignment wrapText="1"/>
    </xf>
    <xf numFmtId="0" fontId="5" fillId="0" borderId="0" xfId="4" applyFont="1" applyAlignment="1">
      <alignment wrapText="1"/>
    </xf>
    <xf numFmtId="3" fontId="1" fillId="0" borderId="7" xfId="2" applyNumberFormat="1" applyFont="1" applyFill="1" applyBorder="1"/>
    <xf numFmtId="3" fontId="1" fillId="0" borderId="8" xfId="2" applyNumberFormat="1" applyFont="1" applyFill="1" applyBorder="1"/>
    <xf numFmtId="0" fontId="6" fillId="0" borderId="0" xfId="1" applyFont="1"/>
    <xf numFmtId="3" fontId="1" fillId="0" borderId="0" xfId="2" applyNumberFormat="1" applyBorder="1"/>
    <xf numFmtId="3" fontId="1" fillId="0" borderId="0" xfId="2" applyNumberFormat="1" applyFont="1" applyBorder="1"/>
    <xf numFmtId="0" fontId="6" fillId="0" borderId="0" xfId="1" applyFont="1" applyAlignment="1">
      <alignment wrapText="1"/>
    </xf>
    <xf numFmtId="3" fontId="1" fillId="0" borderId="0" xfId="2" applyNumberFormat="1" applyFont="1"/>
    <xf numFmtId="3" fontId="4" fillId="0" borderId="7" xfId="2" applyNumberFormat="1" applyFont="1" applyBorder="1" applyAlignment="1">
      <alignment horizontal="right"/>
    </xf>
    <xf numFmtId="3" fontId="4" fillId="0" borderId="8" xfId="2" applyNumberFormat="1" applyFont="1" applyBorder="1" applyAlignment="1">
      <alignment horizontal="right"/>
    </xf>
    <xf numFmtId="3" fontId="1" fillId="0" borderId="3" xfId="3" applyNumberFormat="1" applyFont="1" applyFill="1" applyBorder="1"/>
    <xf numFmtId="0" fontId="1" fillId="0" borderId="12" xfId="1" applyBorder="1" applyAlignment="1">
      <alignment textRotation="90" shrinkToFit="1"/>
    </xf>
    <xf numFmtId="0" fontId="3" fillId="0" borderId="12" xfId="1" applyFont="1" applyBorder="1" applyAlignment="1">
      <alignment horizontal="center" wrapText="1"/>
    </xf>
    <xf numFmtId="2" fontId="4" fillId="0" borderId="12" xfId="1" applyNumberFormat="1" applyFont="1" applyBorder="1" applyAlignment="1">
      <alignment horizontal="center" wrapText="1"/>
    </xf>
    <xf numFmtId="2" fontId="4" fillId="0" borderId="12" xfId="2" applyNumberFormat="1" applyFont="1" applyBorder="1" applyAlignment="1">
      <alignment horizontal="center" wrapText="1"/>
    </xf>
    <xf numFmtId="0" fontId="2" fillId="0" borderId="0" xfId="1" applyFont="1" applyAlignment="1">
      <alignment horizontal="center"/>
    </xf>
    <xf numFmtId="0" fontId="2" fillId="0" borderId="1" xfId="1" applyFont="1" applyBorder="1" applyAlignment="1">
      <alignment horizontal="center"/>
    </xf>
    <xf numFmtId="2" fontId="4" fillId="0" borderId="13" xfId="1" applyNumberFormat="1" applyFont="1" applyBorder="1" applyAlignment="1">
      <alignment horizontal="center" wrapText="1"/>
    </xf>
    <xf numFmtId="2" fontId="4" fillId="0" borderId="14" xfId="1" applyNumberFormat="1" applyFont="1" applyBorder="1" applyAlignment="1">
      <alignment horizontal="center" wrapText="1"/>
    </xf>
    <xf numFmtId="3" fontId="1" fillId="0" borderId="0" xfId="2" applyNumberFormat="1" applyFont="1" applyFill="1" applyBorder="1" applyAlignment="1">
      <alignment horizontal="center"/>
    </xf>
    <xf numFmtId="0" fontId="4" fillId="0" borderId="9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6" fillId="0" borderId="0" xfId="0" applyFont="1"/>
    <xf numFmtId="4" fontId="6" fillId="0" borderId="0" xfId="0" applyNumberFormat="1" applyFont="1" applyAlignment="1">
      <alignment horizontal="right" vertical="center"/>
    </xf>
    <xf numFmtId="0" fontId="9" fillId="0" borderId="0" xfId="0" applyFont="1"/>
    <xf numFmtId="0" fontId="10" fillId="0" borderId="0" xfId="0" applyFont="1"/>
    <xf numFmtId="4" fontId="10" fillId="0" borderId="0" xfId="0" applyNumberFormat="1" applyFont="1" applyAlignment="1">
      <alignment horizontal="right" vertical="center"/>
    </xf>
    <xf numFmtId="4" fontId="9" fillId="0" borderId="0" xfId="0" applyNumberFormat="1" applyFont="1" applyAlignment="1">
      <alignment horizontal="right" vertical="center"/>
    </xf>
    <xf numFmtId="0" fontId="9" fillId="0" borderId="7" xfId="0" applyFont="1" applyBorder="1"/>
    <xf numFmtId="0" fontId="2" fillId="0" borderId="7" xfId="0" applyFont="1" applyBorder="1"/>
    <xf numFmtId="0" fontId="8" fillId="2" borderId="11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4" fontId="8" fillId="2" borderId="15" xfId="0" applyNumberFormat="1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1" fillId="0" borderId="17" xfId="0" applyFont="1" applyBorder="1"/>
    <xf numFmtId="0" fontId="11" fillId="0" borderId="18" xfId="0" applyFont="1" applyBorder="1"/>
    <xf numFmtId="0" fontId="11" fillId="0" borderId="19" xfId="0" applyFont="1" applyBorder="1" applyAlignment="1">
      <alignment horizontal="right" vertical="center"/>
    </xf>
    <xf numFmtId="0" fontId="11" fillId="0" borderId="20" xfId="0" applyFont="1" applyBorder="1" applyAlignment="1">
      <alignment horizontal="right" vertical="center"/>
    </xf>
    <xf numFmtId="0" fontId="8" fillId="0" borderId="21" xfId="0" applyFont="1" applyBorder="1" applyAlignment="1">
      <alignment horizontal="center"/>
    </xf>
    <xf numFmtId="0" fontId="6" fillId="0" borderId="22" xfId="0" applyFont="1" applyBorder="1" applyAlignment="1">
      <alignment vertical="center" wrapText="1"/>
    </xf>
    <xf numFmtId="4" fontId="6" fillId="0" borderId="22" xfId="0" applyNumberFormat="1" applyFont="1" applyBorder="1" applyAlignment="1">
      <alignment horizontal="right" vertical="center"/>
    </xf>
    <xf numFmtId="0" fontId="6" fillId="0" borderId="22" xfId="0" applyFont="1" applyBorder="1" applyAlignment="1">
      <alignment horizontal="left" vertical="center"/>
    </xf>
    <xf numFmtId="3" fontId="6" fillId="0" borderId="22" xfId="0" applyNumberFormat="1" applyFont="1" applyBorder="1" applyAlignment="1">
      <alignment vertical="center" wrapText="1"/>
    </xf>
    <xf numFmtId="3" fontId="6" fillId="0" borderId="23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right" vertical="center"/>
    </xf>
    <xf numFmtId="0" fontId="11" fillId="0" borderId="25" xfId="0" applyFont="1" applyBorder="1" applyAlignment="1">
      <alignment vertical="center"/>
    </xf>
    <xf numFmtId="0" fontId="13" fillId="0" borderId="26" xfId="0" applyFont="1" applyBorder="1" applyAlignment="1">
      <alignment vertical="center" wrapText="1"/>
    </xf>
    <xf numFmtId="0" fontId="13" fillId="0" borderId="27" xfId="0" applyFont="1" applyBorder="1" applyAlignment="1">
      <alignment vertical="center" wrapText="1"/>
    </xf>
    <xf numFmtId="3" fontId="13" fillId="0" borderId="27" xfId="0" applyNumberFormat="1" applyFont="1" applyBorder="1" applyAlignment="1">
      <alignment vertical="center" wrapText="1"/>
    </xf>
    <xf numFmtId="3" fontId="13" fillId="0" borderId="28" xfId="0" applyNumberFormat="1" applyFont="1" applyBorder="1" applyAlignment="1">
      <alignment horizontal="right" vertical="center" wrapText="1"/>
    </xf>
    <xf numFmtId="0" fontId="11" fillId="0" borderId="26" xfId="0" applyFont="1" applyBorder="1" applyAlignment="1">
      <alignment vertical="center"/>
    </xf>
    <xf numFmtId="0" fontId="8" fillId="0" borderId="29" xfId="0" applyFont="1" applyBorder="1"/>
    <xf numFmtId="0" fontId="8" fillId="0" borderId="30" xfId="0" applyFont="1" applyBorder="1"/>
    <xf numFmtId="3" fontId="8" fillId="0" borderId="30" xfId="0" applyNumberFormat="1" applyFont="1" applyBorder="1"/>
    <xf numFmtId="3" fontId="8" fillId="0" borderId="14" xfId="0" applyNumberFormat="1" applyFont="1" applyBorder="1" applyAlignment="1">
      <alignment horizontal="right"/>
    </xf>
    <xf numFmtId="3" fontId="6" fillId="0" borderId="12" xfId="0" applyNumberFormat="1" applyFont="1" applyBorder="1"/>
    <xf numFmtId="3" fontId="8" fillId="0" borderId="31" xfId="0" applyNumberFormat="1" applyFont="1" applyBorder="1" applyAlignment="1">
      <alignment horizontal="right" vertical="center"/>
    </xf>
    <xf numFmtId="3" fontId="8" fillId="0" borderId="32" xfId="0" applyNumberFormat="1" applyFont="1" applyBorder="1" applyAlignment="1">
      <alignment horizontal="right" vertical="center"/>
    </xf>
    <xf numFmtId="3" fontId="0" fillId="0" borderId="0" xfId="0" applyNumberFormat="1"/>
    <xf numFmtId="0" fontId="6" fillId="0" borderId="0" xfId="0" applyFont="1" applyAlignment="1">
      <alignment horizontal="right"/>
    </xf>
    <xf numFmtId="164" fontId="8" fillId="0" borderId="3" xfId="0" applyNumberFormat="1" applyFont="1" applyBorder="1" applyAlignment="1">
      <alignment horizontal="right" vertical="center"/>
    </xf>
    <xf numFmtId="0" fontId="8" fillId="0" borderId="33" xfId="0" applyFont="1" applyBorder="1" applyAlignment="1">
      <alignment horizontal="center"/>
    </xf>
    <xf numFmtId="0" fontId="6" fillId="0" borderId="15" xfId="0" applyFont="1" applyBorder="1" applyAlignment="1">
      <alignment vertical="center" wrapText="1"/>
    </xf>
    <xf numFmtId="3" fontId="6" fillId="0" borderId="15" xfId="0" applyNumberFormat="1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/>
    </xf>
    <xf numFmtId="3" fontId="8" fillId="0" borderId="34" xfId="0" applyNumberFormat="1" applyFont="1" applyBorder="1" applyAlignment="1">
      <alignment horizontal="right" vertical="center"/>
    </xf>
    <xf numFmtId="0" fontId="14" fillId="0" borderId="0" xfId="0" applyFont="1"/>
    <xf numFmtId="3" fontId="14" fillId="0" borderId="0" xfId="0" applyNumberFormat="1" applyFont="1"/>
    <xf numFmtId="0" fontId="15" fillId="0" borderId="0" xfId="0" applyFont="1"/>
    <xf numFmtId="3" fontId="7" fillId="0" borderId="0" xfId="0" applyNumberFormat="1" applyFont="1"/>
    <xf numFmtId="0" fontId="16" fillId="0" borderId="0" xfId="0" applyFont="1"/>
    <xf numFmtId="0" fontId="14" fillId="0" borderId="1" xfId="0" applyFont="1" applyBorder="1"/>
    <xf numFmtId="3" fontId="14" fillId="0" borderId="1" xfId="0" applyNumberFormat="1" applyFont="1" applyBorder="1"/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4" fillId="0" borderId="0" xfId="0" applyFont="1" applyAlignment="1">
      <alignment horizontal="center"/>
    </xf>
  </cellXfs>
  <cellStyles count="5">
    <cellStyle name="Normál" xfId="0" builtinId="0"/>
    <cellStyle name="Normál 2" xfId="1" xr:uid="{DFA60EC5-9174-402C-8D6F-3B7CBB1C358A}"/>
    <cellStyle name="Normál 2 2" xfId="4" xr:uid="{05755328-AAA6-4C21-A35A-0A48ED3C5DD5}"/>
    <cellStyle name="Pénznem 2" xfId="2" xr:uid="{B4BE3CBD-8B8F-4C20-AF32-7C0C678D9947}"/>
    <cellStyle name="Pénznem 2 2" xfId="3" xr:uid="{5040119E-60F9-4404-9019-FDD9DA02D22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37963-0115-4E57-BBA7-7AF2D1FCDB40}">
  <dimension ref="A1:F21"/>
  <sheetViews>
    <sheetView tabSelected="1" zoomScaleNormal="100" workbookViewId="0">
      <selection activeCell="L30" sqref="L30"/>
    </sheetView>
  </sheetViews>
  <sheetFormatPr defaultRowHeight="14.4" x14ac:dyDescent="0.3"/>
  <cols>
    <col min="2" max="2" width="33.5546875" customWidth="1"/>
    <col min="3" max="3" width="20.109375" customWidth="1"/>
    <col min="4" max="4" width="12.6640625" customWidth="1"/>
    <col min="5" max="5" width="15.44140625" customWidth="1"/>
  </cols>
  <sheetData>
    <row r="1" spans="1:6" s="1" customFormat="1" x14ac:dyDescent="0.3">
      <c r="A1"/>
      <c r="B1" s="9"/>
      <c r="C1" s="10"/>
    </row>
    <row r="2" spans="1:6" s="1" customFormat="1" ht="13.2" x14ac:dyDescent="0.25">
      <c r="B2" s="9"/>
      <c r="C2" s="10"/>
    </row>
    <row r="3" spans="1:6" s="1" customFormat="1" ht="13.2" x14ac:dyDescent="0.25">
      <c r="B3" s="9"/>
      <c r="C3" s="10"/>
    </row>
    <row r="4" spans="1:6" s="1" customFormat="1" ht="10.199999999999999" customHeight="1" x14ac:dyDescent="0.25">
      <c r="B4" s="9"/>
      <c r="C4" s="10"/>
    </row>
    <row r="5" spans="1:6" s="1" customFormat="1" ht="10.199999999999999" customHeight="1" x14ac:dyDescent="0.25">
      <c r="B5" s="9"/>
      <c r="C5" s="10"/>
    </row>
    <row r="6" spans="1:6" s="1" customFormat="1" ht="10.199999999999999" customHeight="1" x14ac:dyDescent="0.25">
      <c r="B6" s="9"/>
      <c r="C6" s="10"/>
    </row>
    <row r="7" spans="1:6" s="1" customFormat="1" ht="10.199999999999999" customHeight="1" x14ac:dyDescent="0.25">
      <c r="B7" s="9"/>
      <c r="C7" s="10"/>
    </row>
    <row r="8" spans="1:6" s="1" customFormat="1" ht="10.199999999999999" customHeight="1" x14ac:dyDescent="0.25">
      <c r="B8" s="9"/>
      <c r="C8" s="10"/>
    </row>
    <row r="10" spans="1:6" x14ac:dyDescent="0.3">
      <c r="A10" s="85"/>
      <c r="B10" s="85"/>
      <c r="C10" s="85"/>
      <c r="D10" s="85"/>
      <c r="E10" s="85"/>
      <c r="F10" s="85"/>
    </row>
    <row r="11" spans="1:6" ht="17.399999999999999" x14ac:dyDescent="0.3">
      <c r="A11" s="93" t="s">
        <v>114</v>
      </c>
      <c r="B11" s="93"/>
      <c r="C11" s="93"/>
      <c r="D11" s="93"/>
      <c r="E11" s="93"/>
      <c r="F11" s="85"/>
    </row>
    <row r="12" spans="1:6" x14ac:dyDescent="0.3">
      <c r="A12" s="94" t="s">
        <v>116</v>
      </c>
      <c r="B12" s="94"/>
      <c r="C12" s="94"/>
      <c r="D12" s="94"/>
      <c r="E12" s="94"/>
      <c r="F12" s="85"/>
    </row>
    <row r="13" spans="1:6" x14ac:dyDescent="0.3">
      <c r="A13" s="94" t="s">
        <v>115</v>
      </c>
      <c r="B13" s="94"/>
      <c r="C13" s="94"/>
      <c r="D13" s="94"/>
      <c r="E13" s="94"/>
      <c r="F13" s="85"/>
    </row>
    <row r="14" spans="1:6" ht="17.399999999999999" x14ac:dyDescent="0.3">
      <c r="A14" s="85"/>
      <c r="B14" s="85"/>
      <c r="C14" s="89"/>
      <c r="D14" s="85"/>
      <c r="E14" s="85"/>
      <c r="F14" s="85"/>
    </row>
    <row r="15" spans="1:6" ht="17.399999999999999" x14ac:dyDescent="0.3">
      <c r="A15" s="85"/>
      <c r="B15" s="85"/>
      <c r="C15" s="89"/>
      <c r="D15" s="85"/>
      <c r="E15" s="85"/>
      <c r="F15" s="85"/>
    </row>
    <row r="16" spans="1:6" ht="16.2" customHeight="1" x14ac:dyDescent="0.3">
      <c r="A16" s="85"/>
      <c r="B16" s="85"/>
      <c r="C16" s="85"/>
      <c r="D16" s="85"/>
      <c r="E16" s="85"/>
      <c r="F16" s="85"/>
    </row>
    <row r="17" spans="1:6" ht="16.2" customHeight="1" x14ac:dyDescent="0.3">
      <c r="A17" s="85"/>
      <c r="B17" s="85"/>
      <c r="C17" s="92" t="s">
        <v>111</v>
      </c>
      <c r="D17" s="92" t="s">
        <v>112</v>
      </c>
      <c r="E17" s="92" t="s">
        <v>113</v>
      </c>
      <c r="F17" s="85"/>
    </row>
    <row r="18" spans="1:6" ht="16.8" customHeight="1" x14ac:dyDescent="0.3">
      <c r="A18" s="85" t="s">
        <v>10</v>
      </c>
      <c r="B18" s="85" t="s">
        <v>107</v>
      </c>
      <c r="C18" s="86">
        <f>'22x42(20x40)'!I30</f>
        <v>0</v>
      </c>
      <c r="D18" s="85">
        <f>C18*27%</f>
        <v>0</v>
      </c>
      <c r="E18" s="86">
        <f>'22x42(20x40)'!K30</f>
        <v>0</v>
      </c>
      <c r="F18" s="85"/>
    </row>
    <row r="19" spans="1:6" ht="16.8" customHeight="1" x14ac:dyDescent="0.3">
      <c r="A19" s="85" t="s">
        <v>13</v>
      </c>
      <c r="B19" s="85" t="s">
        <v>108</v>
      </c>
      <c r="C19" s="86">
        <f>'Világítás-Háló'!I42</f>
        <v>0</v>
      </c>
      <c r="D19" s="85">
        <f t="shared" ref="D19:D20" si="0">C19*27%</f>
        <v>0</v>
      </c>
      <c r="E19" s="86">
        <f>'Világítás-Háló'!J42</f>
        <v>0</v>
      </c>
    </row>
    <row r="20" spans="1:6" ht="16.8" customHeight="1" x14ac:dyDescent="0.3">
      <c r="A20" s="90" t="s">
        <v>109</v>
      </c>
      <c r="B20" s="90" t="s">
        <v>110</v>
      </c>
      <c r="C20" s="91">
        <f>'Világítás-Háló'!I44</f>
        <v>0</v>
      </c>
      <c r="D20" s="90">
        <f t="shared" si="0"/>
        <v>0</v>
      </c>
      <c r="E20" s="91">
        <f>'Világítás-Háló'!J44</f>
        <v>0</v>
      </c>
    </row>
    <row r="21" spans="1:6" ht="28.8" customHeight="1" x14ac:dyDescent="0.3">
      <c r="B21" s="87" t="s">
        <v>51</v>
      </c>
      <c r="C21" s="88">
        <f>SUM(C18:C20)</f>
        <v>0</v>
      </c>
      <c r="D21" s="88">
        <f t="shared" ref="D21:E21" si="1">SUM(D18:D20)</f>
        <v>0</v>
      </c>
      <c r="E21" s="88">
        <f t="shared" si="1"/>
        <v>0</v>
      </c>
    </row>
  </sheetData>
  <mergeCells count="3">
    <mergeCell ref="A11:E11"/>
    <mergeCell ref="A12:E12"/>
    <mergeCell ref="A13:E13"/>
  </mergeCells>
  <pageMargins left="0.7" right="0.7" top="0.75" bottom="0.75" header="0.3" footer="0.3"/>
  <pageSetup paperSize="9"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F8C86-0029-43E8-AAF4-F084B3427614}">
  <dimension ref="A1:P41"/>
  <sheetViews>
    <sheetView zoomScaleNormal="100" workbookViewId="0">
      <selection sqref="A1:XFD8"/>
    </sheetView>
  </sheetViews>
  <sheetFormatPr defaultColWidth="9.109375" defaultRowHeight="13.2" x14ac:dyDescent="0.25"/>
  <cols>
    <col min="1" max="1" width="7" style="1" customWidth="1"/>
    <col min="2" max="2" width="46.5546875" style="9" customWidth="1"/>
    <col min="3" max="3" width="8.6640625" style="10" customWidth="1"/>
    <col min="4" max="4" width="6.5546875" style="1" customWidth="1"/>
    <col min="5" max="5" width="9.5546875" style="1" customWidth="1"/>
    <col min="6" max="6" width="8.5546875" style="1" customWidth="1"/>
    <col min="7" max="11" width="12" style="1" customWidth="1"/>
    <col min="12" max="12" width="0" style="1" hidden="1" customWidth="1"/>
    <col min="13" max="16384" width="9.109375" style="1"/>
  </cols>
  <sheetData>
    <row r="1" spans="1:12" ht="14.4" x14ac:dyDescent="0.3">
      <c r="A1"/>
    </row>
    <row r="4" spans="1:12" ht="10.199999999999999" customHeight="1" x14ac:dyDescent="0.25"/>
    <row r="5" spans="1:12" ht="10.199999999999999" customHeight="1" x14ac:dyDescent="0.25"/>
    <row r="6" spans="1:12" ht="10.199999999999999" customHeight="1" x14ac:dyDescent="0.25"/>
    <row r="7" spans="1:12" ht="10.199999999999999" customHeight="1" x14ac:dyDescent="0.25"/>
    <row r="8" spans="1:12" ht="10.199999999999999" customHeight="1" x14ac:dyDescent="0.25"/>
    <row r="9" spans="1:12" ht="17.399999999999999" x14ac:dyDescent="0.3">
      <c r="A9" s="31" t="s">
        <v>52</v>
      </c>
      <c r="B9" s="31"/>
      <c r="C9" s="31"/>
      <c r="D9" s="31"/>
      <c r="E9" s="31"/>
      <c r="F9" s="31"/>
      <c r="G9" s="31"/>
      <c r="H9" s="31"/>
      <c r="I9" s="31"/>
      <c r="J9" s="31"/>
      <c r="K9" s="31"/>
    </row>
    <row r="10" spans="1:12" ht="17.399999999999999" x14ac:dyDescent="0.3">
      <c r="A10" s="32" t="s">
        <v>53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</row>
    <row r="11" spans="1:12" ht="42.6" thickBot="1" x14ac:dyDescent="0.3">
      <c r="A11" s="27" t="s">
        <v>0</v>
      </c>
      <c r="B11" s="28" t="s">
        <v>1</v>
      </c>
      <c r="C11" s="33" t="s">
        <v>2</v>
      </c>
      <c r="D11" s="34"/>
      <c r="E11" s="29" t="s">
        <v>3</v>
      </c>
      <c r="F11" s="29" t="s">
        <v>4</v>
      </c>
      <c r="G11" s="30" t="s">
        <v>5</v>
      </c>
      <c r="H11" s="30" t="s">
        <v>6</v>
      </c>
      <c r="I11" s="30" t="s">
        <v>7</v>
      </c>
      <c r="J11" s="30" t="s">
        <v>8</v>
      </c>
      <c r="K11" s="30" t="s">
        <v>9</v>
      </c>
      <c r="L11" s="1">
        <v>27</v>
      </c>
    </row>
    <row r="12" spans="1:12" x14ac:dyDescent="0.25">
      <c r="A12" s="2" t="s">
        <v>10</v>
      </c>
      <c r="B12" s="3" t="s">
        <v>11</v>
      </c>
      <c r="C12" s="4">
        <v>1</v>
      </c>
      <c r="D12" s="5" t="s">
        <v>12</v>
      </c>
      <c r="E12" s="26"/>
      <c r="F12" s="26"/>
      <c r="G12" s="6">
        <f t="shared" ref="G12:G27" si="0">C12*E12</f>
        <v>0</v>
      </c>
      <c r="H12" s="6">
        <f t="shared" ref="H12:H27" si="1">C12*F12</f>
        <v>0</v>
      </c>
      <c r="I12" s="6">
        <f>+G12+H12</f>
        <v>0</v>
      </c>
      <c r="J12" s="6">
        <f t="shared" ref="J12:J28" si="2">+I12/100*$L$11</f>
        <v>0</v>
      </c>
      <c r="K12" s="7">
        <f t="shared" ref="K12:K28" si="3">+I12+J12</f>
        <v>0</v>
      </c>
    </row>
    <row r="13" spans="1:12" ht="34.799999999999997" x14ac:dyDescent="0.25">
      <c r="A13" s="8" t="s">
        <v>13</v>
      </c>
      <c r="B13" s="9" t="s">
        <v>14</v>
      </c>
      <c r="C13" s="10">
        <f>C23*0.255</f>
        <v>235.62</v>
      </c>
      <c r="D13" s="11" t="s">
        <v>15</v>
      </c>
      <c r="E13" s="11"/>
      <c r="F13" s="11"/>
      <c r="G13" s="11">
        <f t="shared" si="0"/>
        <v>0</v>
      </c>
      <c r="H13" s="11">
        <f>C13*F13</f>
        <v>0</v>
      </c>
      <c r="I13" s="11">
        <f>+G13+H13</f>
        <v>0</v>
      </c>
      <c r="J13" s="11">
        <f t="shared" si="2"/>
        <v>0</v>
      </c>
      <c r="K13" s="12">
        <f t="shared" si="3"/>
        <v>0</v>
      </c>
    </row>
    <row r="14" spans="1:12" x14ac:dyDescent="0.25">
      <c r="A14" s="8" t="s">
        <v>16</v>
      </c>
      <c r="B14" s="9" t="s">
        <v>17</v>
      </c>
      <c r="C14" s="13">
        <v>924</v>
      </c>
      <c r="D14" s="14" t="s">
        <v>18</v>
      </c>
      <c r="E14" s="14"/>
      <c r="F14" s="14"/>
      <c r="G14" s="11">
        <f t="shared" si="0"/>
        <v>0</v>
      </c>
      <c r="H14" s="11">
        <f t="shared" si="1"/>
        <v>0</v>
      </c>
      <c r="I14" s="11">
        <f t="shared" ref="I14:I27" si="4">+G14+H14</f>
        <v>0</v>
      </c>
      <c r="J14" s="11">
        <f t="shared" si="2"/>
        <v>0</v>
      </c>
      <c r="K14" s="12">
        <f t="shared" si="3"/>
        <v>0</v>
      </c>
    </row>
    <row r="15" spans="1:12" ht="23.4" x14ac:dyDescent="0.25">
      <c r="A15" s="8" t="s">
        <v>19</v>
      </c>
      <c r="B15" s="9" t="s">
        <v>20</v>
      </c>
      <c r="C15" s="10">
        <f>C19*0.25*0.4</f>
        <v>23.6</v>
      </c>
      <c r="D15" s="14" t="s">
        <v>15</v>
      </c>
      <c r="E15" s="11"/>
      <c r="F15" s="11"/>
      <c r="G15" s="11">
        <f t="shared" si="0"/>
        <v>0</v>
      </c>
      <c r="H15" s="11">
        <f t="shared" si="1"/>
        <v>0</v>
      </c>
      <c r="I15" s="11">
        <f t="shared" si="4"/>
        <v>0</v>
      </c>
      <c r="J15" s="11">
        <f t="shared" si="2"/>
        <v>0</v>
      </c>
      <c r="K15" s="12">
        <f t="shared" si="3"/>
        <v>0</v>
      </c>
    </row>
    <row r="16" spans="1:12" ht="23.4" x14ac:dyDescent="0.25">
      <c r="A16" s="8" t="s">
        <v>21</v>
      </c>
      <c r="B16" s="9" t="s">
        <v>22</v>
      </c>
      <c r="C16" s="13">
        <v>24</v>
      </c>
      <c r="D16" s="14" t="s">
        <v>15</v>
      </c>
      <c r="E16" s="11"/>
      <c r="F16" s="11"/>
      <c r="G16" s="11">
        <f t="shared" si="0"/>
        <v>0</v>
      </c>
      <c r="H16" s="11">
        <f t="shared" si="1"/>
        <v>0</v>
      </c>
      <c r="I16" s="11">
        <f t="shared" si="4"/>
        <v>0</v>
      </c>
      <c r="J16" s="11">
        <f t="shared" si="2"/>
        <v>0</v>
      </c>
      <c r="K16" s="12">
        <f t="shared" si="3"/>
        <v>0</v>
      </c>
    </row>
    <row r="17" spans="1:16" ht="34.799999999999997" x14ac:dyDescent="0.25">
      <c r="A17" s="8" t="s">
        <v>23</v>
      </c>
      <c r="B17" s="9" t="s">
        <v>24</v>
      </c>
      <c r="C17" s="13">
        <v>31.64</v>
      </c>
      <c r="D17" s="14" t="s">
        <v>15</v>
      </c>
      <c r="E17" s="11"/>
      <c r="F17" s="11"/>
      <c r="G17" s="11">
        <f t="shared" si="0"/>
        <v>0</v>
      </c>
      <c r="H17" s="11">
        <f t="shared" si="1"/>
        <v>0</v>
      </c>
      <c r="I17" s="11">
        <f t="shared" si="4"/>
        <v>0</v>
      </c>
      <c r="J17" s="11">
        <f t="shared" si="2"/>
        <v>0</v>
      </c>
      <c r="K17" s="12">
        <f t="shared" si="3"/>
        <v>0</v>
      </c>
    </row>
    <row r="18" spans="1:16" ht="34.799999999999997" x14ac:dyDescent="0.25">
      <c r="A18" s="8" t="s">
        <v>25</v>
      </c>
      <c r="B18" s="9" t="s">
        <v>26</v>
      </c>
      <c r="C18" s="10">
        <f>(C13+C15+C17+C16)*1.35</f>
        <v>425.06100000000004</v>
      </c>
      <c r="D18" s="14" t="s">
        <v>15</v>
      </c>
      <c r="E18" s="11"/>
      <c r="F18" s="11"/>
      <c r="G18" s="11">
        <f t="shared" si="0"/>
        <v>0</v>
      </c>
      <c r="H18" s="11">
        <f t="shared" si="1"/>
        <v>0</v>
      </c>
      <c r="I18" s="11">
        <f t="shared" si="4"/>
        <v>0</v>
      </c>
      <c r="J18" s="11">
        <f t="shared" si="2"/>
        <v>0</v>
      </c>
      <c r="K18" s="12">
        <f t="shared" si="3"/>
        <v>0</v>
      </c>
    </row>
    <row r="19" spans="1:16" ht="57.6" x14ac:dyDescent="0.25">
      <c r="A19" s="8" t="s">
        <v>27</v>
      </c>
      <c r="B19" s="9" t="s">
        <v>28</v>
      </c>
      <c r="C19" s="13">
        <v>236</v>
      </c>
      <c r="D19" s="14" t="s">
        <v>29</v>
      </c>
      <c r="E19" s="11"/>
      <c r="F19" s="11"/>
      <c r="G19" s="11">
        <f t="shared" si="0"/>
        <v>0</v>
      </c>
      <c r="H19" s="15">
        <f t="shared" si="1"/>
        <v>0</v>
      </c>
      <c r="I19" s="11">
        <f t="shared" si="4"/>
        <v>0</v>
      </c>
      <c r="J19" s="11">
        <f t="shared" si="2"/>
        <v>0</v>
      </c>
      <c r="K19" s="12">
        <f t="shared" si="3"/>
        <v>0</v>
      </c>
    </row>
    <row r="20" spans="1:16" ht="23.4" x14ac:dyDescent="0.25">
      <c r="A20" s="8" t="s">
        <v>30</v>
      </c>
      <c r="B20" s="9" t="s">
        <v>31</v>
      </c>
      <c r="C20" s="10">
        <f>+C15</f>
        <v>23.6</v>
      </c>
      <c r="D20" s="14" t="s">
        <v>15</v>
      </c>
      <c r="E20" s="11"/>
      <c r="F20" s="11"/>
      <c r="G20" s="11">
        <f t="shared" si="0"/>
        <v>0</v>
      </c>
      <c r="H20" s="15">
        <f t="shared" si="1"/>
        <v>0</v>
      </c>
      <c r="I20" s="11">
        <f t="shared" si="4"/>
        <v>0</v>
      </c>
      <c r="J20" s="11">
        <f t="shared" si="2"/>
        <v>0</v>
      </c>
      <c r="K20" s="12">
        <f t="shared" si="3"/>
        <v>0</v>
      </c>
    </row>
    <row r="21" spans="1:16" ht="23.4" x14ac:dyDescent="0.25">
      <c r="A21" s="8" t="s">
        <v>32</v>
      </c>
      <c r="B21" s="9" t="s">
        <v>33</v>
      </c>
      <c r="C21" s="10">
        <f>+C16</f>
        <v>24</v>
      </c>
      <c r="D21" s="14" t="s">
        <v>15</v>
      </c>
      <c r="E21" s="11"/>
      <c r="F21" s="11"/>
      <c r="G21" s="11">
        <f t="shared" si="0"/>
        <v>0</v>
      </c>
      <c r="H21" s="15">
        <f t="shared" si="1"/>
        <v>0</v>
      </c>
      <c r="I21" s="11">
        <f t="shared" si="4"/>
        <v>0</v>
      </c>
      <c r="J21" s="11">
        <f t="shared" si="2"/>
        <v>0</v>
      </c>
      <c r="K21" s="12">
        <f t="shared" si="3"/>
        <v>0</v>
      </c>
    </row>
    <row r="22" spans="1:16" ht="34.799999999999997" x14ac:dyDescent="0.25">
      <c r="A22" s="8" t="s">
        <v>34</v>
      </c>
      <c r="B22" s="9" t="s">
        <v>35</v>
      </c>
      <c r="C22" s="13">
        <v>270</v>
      </c>
      <c r="D22" s="14" t="s">
        <v>29</v>
      </c>
      <c r="E22" s="11"/>
      <c r="F22" s="11"/>
      <c r="G22" s="11">
        <f t="shared" si="0"/>
        <v>0</v>
      </c>
      <c r="H22" s="11">
        <f t="shared" si="1"/>
        <v>0</v>
      </c>
      <c r="I22" s="11">
        <f t="shared" si="4"/>
        <v>0</v>
      </c>
      <c r="J22" s="11">
        <f t="shared" si="2"/>
        <v>0</v>
      </c>
      <c r="K22" s="12">
        <f t="shared" si="3"/>
        <v>0</v>
      </c>
    </row>
    <row r="23" spans="1:16" x14ac:dyDescent="0.25">
      <c r="A23" s="8" t="s">
        <v>36</v>
      </c>
      <c r="B23" s="9" t="s">
        <v>37</v>
      </c>
      <c r="C23" s="10">
        <f>+C14</f>
        <v>924</v>
      </c>
      <c r="D23" s="14" t="s">
        <v>18</v>
      </c>
      <c r="E23" s="11"/>
      <c r="F23" s="11"/>
      <c r="G23" s="11">
        <f t="shared" si="0"/>
        <v>0</v>
      </c>
      <c r="H23" s="11">
        <f t="shared" si="1"/>
        <v>0</v>
      </c>
      <c r="I23" s="11">
        <f t="shared" si="4"/>
        <v>0</v>
      </c>
      <c r="J23" s="11">
        <f t="shared" si="2"/>
        <v>0</v>
      </c>
      <c r="K23" s="12">
        <f t="shared" si="3"/>
        <v>0</v>
      </c>
    </row>
    <row r="24" spans="1:16" ht="23.4" x14ac:dyDescent="0.25">
      <c r="A24" s="8" t="s">
        <v>38</v>
      </c>
      <c r="B24" s="9" t="s">
        <v>39</v>
      </c>
      <c r="C24" s="10">
        <f>C14*0.2</f>
        <v>184.8</v>
      </c>
      <c r="D24" s="14" t="s">
        <v>15</v>
      </c>
      <c r="E24" s="11"/>
      <c r="F24" s="11"/>
      <c r="G24" s="11">
        <f t="shared" si="0"/>
        <v>0</v>
      </c>
      <c r="H24" s="11">
        <f t="shared" si="1"/>
        <v>0</v>
      </c>
      <c r="I24" s="11">
        <f t="shared" si="4"/>
        <v>0</v>
      </c>
      <c r="J24" s="11">
        <f t="shared" si="2"/>
        <v>0</v>
      </c>
      <c r="K24" s="12">
        <f t="shared" si="3"/>
        <v>0</v>
      </c>
    </row>
    <row r="25" spans="1:16" ht="23.4" x14ac:dyDescent="0.25">
      <c r="A25" s="8" t="s">
        <v>40</v>
      </c>
      <c r="B25" s="9" t="s">
        <v>41</v>
      </c>
      <c r="C25" s="10">
        <f>C14*0.12</f>
        <v>110.88</v>
      </c>
      <c r="D25" s="14" t="s">
        <v>15</v>
      </c>
      <c r="E25" s="11"/>
      <c r="F25" s="11"/>
      <c r="G25" s="11">
        <f t="shared" si="0"/>
        <v>0</v>
      </c>
      <c r="H25" s="15">
        <f t="shared" si="1"/>
        <v>0</v>
      </c>
      <c r="I25" s="11">
        <f t="shared" si="4"/>
        <v>0</v>
      </c>
      <c r="J25" s="11">
        <f t="shared" si="2"/>
        <v>0</v>
      </c>
      <c r="K25" s="12">
        <f t="shared" si="3"/>
        <v>0</v>
      </c>
    </row>
    <row r="26" spans="1:16" ht="34.799999999999997" x14ac:dyDescent="0.25">
      <c r="A26" s="8" t="s">
        <v>42</v>
      </c>
      <c r="B26" s="9" t="s">
        <v>43</v>
      </c>
      <c r="C26" s="10">
        <f>C14*0.035</f>
        <v>32.340000000000003</v>
      </c>
      <c r="D26" s="14" t="s">
        <v>15</v>
      </c>
      <c r="E26" s="11"/>
      <c r="F26" s="11"/>
      <c r="G26" s="11">
        <f t="shared" si="0"/>
        <v>0</v>
      </c>
      <c r="H26" s="11">
        <f t="shared" si="1"/>
        <v>0</v>
      </c>
      <c r="I26" s="11">
        <f t="shared" si="4"/>
        <v>0</v>
      </c>
      <c r="J26" s="11">
        <f t="shared" si="2"/>
        <v>0</v>
      </c>
      <c r="K26" s="12">
        <f t="shared" si="3"/>
        <v>0</v>
      </c>
    </row>
    <row r="27" spans="1:16" ht="46.2" x14ac:dyDescent="0.25">
      <c r="A27" s="8" t="s">
        <v>44</v>
      </c>
      <c r="B27" s="9" t="s">
        <v>45</v>
      </c>
      <c r="C27" s="13">
        <v>134</v>
      </c>
      <c r="D27" s="14" t="s">
        <v>18</v>
      </c>
      <c r="E27" s="11"/>
      <c r="F27" s="11"/>
      <c r="G27" s="11">
        <f t="shared" si="0"/>
        <v>0</v>
      </c>
      <c r="H27" s="11">
        <f t="shared" si="1"/>
        <v>0</v>
      </c>
      <c r="I27" s="11">
        <f t="shared" si="4"/>
        <v>0</v>
      </c>
      <c r="J27" s="11">
        <f t="shared" si="2"/>
        <v>0</v>
      </c>
      <c r="K27" s="12">
        <f t="shared" si="3"/>
        <v>0</v>
      </c>
    </row>
    <row r="28" spans="1:16" ht="34.799999999999997" x14ac:dyDescent="0.25">
      <c r="A28" s="8" t="s">
        <v>46</v>
      </c>
      <c r="B28" s="16" t="s">
        <v>47</v>
      </c>
      <c r="C28" s="13">
        <v>924</v>
      </c>
      <c r="D28" s="14" t="s">
        <v>18</v>
      </c>
      <c r="E28" s="35"/>
      <c r="F28" s="35"/>
      <c r="G28" s="11"/>
      <c r="H28" s="11"/>
      <c r="I28" s="11">
        <f>C28*E28</f>
        <v>0</v>
      </c>
      <c r="J28" s="11">
        <f t="shared" si="2"/>
        <v>0</v>
      </c>
      <c r="K28" s="12">
        <f t="shared" si="3"/>
        <v>0</v>
      </c>
    </row>
    <row r="29" spans="1:16" ht="35.4" thickBot="1" x14ac:dyDescent="0.3">
      <c r="A29" s="8" t="s">
        <v>48</v>
      </c>
      <c r="B29" s="9" t="s">
        <v>49</v>
      </c>
      <c r="C29" s="13">
        <v>2</v>
      </c>
      <c r="D29" s="14" t="s">
        <v>50</v>
      </c>
      <c r="E29" s="11"/>
      <c r="F29" s="11"/>
      <c r="G29" s="11">
        <f>C29*E29</f>
        <v>0</v>
      </c>
      <c r="H29" s="11">
        <f>C29*F29</f>
        <v>0</v>
      </c>
      <c r="I29" s="17">
        <f>+G29+H29</f>
        <v>0</v>
      </c>
      <c r="J29" s="17">
        <f>+I29/100*$L$11</f>
        <v>0</v>
      </c>
      <c r="K29" s="18">
        <f>+I29+J29</f>
        <v>0</v>
      </c>
    </row>
    <row r="30" spans="1:16" ht="15" customHeight="1" thickBot="1" x14ac:dyDescent="0.3">
      <c r="A30" s="36" t="s">
        <v>51</v>
      </c>
      <c r="B30" s="37"/>
      <c r="C30" s="37"/>
      <c r="D30" s="37"/>
      <c r="E30" s="37"/>
      <c r="F30" s="37"/>
      <c r="G30" s="37"/>
      <c r="H30" s="38"/>
      <c r="I30" s="24">
        <f>SUM(I12:I29)</f>
        <v>0</v>
      </c>
      <c r="J30" s="24">
        <f>+I30/100*$L$11</f>
        <v>0</v>
      </c>
      <c r="K30" s="25">
        <f>+I30+J30</f>
        <v>0</v>
      </c>
      <c r="P30" s="14"/>
    </row>
    <row r="31" spans="1:16" x14ac:dyDescent="0.25">
      <c r="A31" s="19"/>
      <c r="B31" s="22"/>
      <c r="D31" s="14"/>
      <c r="E31" s="20"/>
      <c r="F31" s="20"/>
      <c r="G31" s="21"/>
      <c r="H31" s="21"/>
      <c r="I31" s="21"/>
      <c r="J31" s="23"/>
      <c r="K31" s="21"/>
    </row>
    <row r="32" spans="1:16" x14ac:dyDescent="0.25">
      <c r="A32" s="19"/>
      <c r="B32" s="22"/>
      <c r="D32" s="14"/>
      <c r="E32" s="20"/>
      <c r="F32" s="20"/>
      <c r="G32" s="21"/>
      <c r="H32" s="21"/>
      <c r="I32" s="21"/>
      <c r="J32" s="23"/>
      <c r="K32" s="21"/>
    </row>
    <row r="33" spans="1:11" x14ac:dyDescent="0.25">
      <c r="A33" s="19"/>
      <c r="B33" s="9" t="s">
        <v>54</v>
      </c>
      <c r="D33" s="14"/>
      <c r="E33" s="20"/>
      <c r="F33" s="20"/>
      <c r="G33" s="21"/>
      <c r="H33" s="21"/>
      <c r="I33" s="21"/>
      <c r="J33" s="23"/>
      <c r="K33" s="21"/>
    </row>
    <row r="34" spans="1:11" x14ac:dyDescent="0.25">
      <c r="A34" s="19"/>
      <c r="B34" s="22"/>
      <c r="D34" s="14"/>
      <c r="E34" s="20"/>
      <c r="F34" s="20"/>
      <c r="G34" s="21"/>
      <c r="I34" s="21"/>
      <c r="J34" s="23"/>
      <c r="K34" s="21"/>
    </row>
    <row r="35" spans="1:11" x14ac:dyDescent="0.25">
      <c r="A35" s="19"/>
      <c r="B35" s="22"/>
      <c r="D35" s="14"/>
      <c r="E35" s="20"/>
      <c r="F35" s="20"/>
      <c r="G35" s="21"/>
      <c r="H35" s="21" t="s">
        <v>55</v>
      </c>
      <c r="I35" s="21"/>
      <c r="J35" s="23"/>
      <c r="K35" s="21"/>
    </row>
    <row r="36" spans="1:11" x14ac:dyDescent="0.25">
      <c r="A36" s="19"/>
      <c r="B36" s="22"/>
      <c r="D36" s="14"/>
      <c r="E36" s="20"/>
      <c r="F36" s="20"/>
      <c r="G36" s="21"/>
      <c r="H36" s="21"/>
      <c r="I36" s="21"/>
      <c r="J36" s="23"/>
      <c r="K36" s="21"/>
    </row>
    <row r="37" spans="1:11" x14ac:dyDescent="0.25">
      <c r="A37" s="19"/>
      <c r="B37" s="22"/>
      <c r="D37" s="14"/>
      <c r="E37" s="20"/>
      <c r="F37" s="20"/>
      <c r="G37" s="21"/>
      <c r="H37" s="21"/>
      <c r="I37" s="21"/>
      <c r="J37" s="23"/>
      <c r="K37" s="21"/>
    </row>
    <row r="40" spans="1:11" x14ac:dyDescent="0.25">
      <c r="I40" s="14"/>
    </row>
    <row r="41" spans="1:11" x14ac:dyDescent="0.25">
      <c r="I41" s="14"/>
    </row>
  </sheetData>
  <mergeCells count="5">
    <mergeCell ref="A9:K9"/>
    <mergeCell ref="A10:K10"/>
    <mergeCell ref="C11:D11"/>
    <mergeCell ref="E28:F28"/>
    <mergeCell ref="A30:H3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BAE32-6D4C-4C8B-B6D7-0866168F69E7}">
  <dimension ref="A4:L51"/>
  <sheetViews>
    <sheetView topLeftCell="A22" workbookViewId="0">
      <selection activeCell="B44" sqref="B44"/>
    </sheetView>
  </sheetViews>
  <sheetFormatPr defaultRowHeight="14.4" x14ac:dyDescent="0.3"/>
  <cols>
    <col min="1" max="1" width="2.109375" style="39" customWidth="1"/>
    <col min="2" max="2" width="37.33203125" style="40" customWidth="1"/>
    <col min="3" max="3" width="8" style="41" customWidth="1"/>
    <col min="4" max="4" width="8" style="40" customWidth="1"/>
    <col min="5" max="10" width="10.44140625" customWidth="1"/>
  </cols>
  <sheetData>
    <row r="4" spans="1:10" ht="11.4" customHeight="1" x14ac:dyDescent="0.3"/>
    <row r="6" spans="1:10" ht="15.6" x14ac:dyDescent="0.3">
      <c r="A6" s="42"/>
      <c r="B6" s="43"/>
      <c r="C6" s="44"/>
      <c r="D6" s="43"/>
      <c r="E6" s="43"/>
      <c r="F6" s="43"/>
      <c r="G6" s="43"/>
      <c r="H6" s="43"/>
      <c r="I6" s="45"/>
    </row>
    <row r="7" spans="1:10" ht="15.6" x14ac:dyDescent="0.3">
      <c r="A7" s="42" t="s">
        <v>56</v>
      </c>
      <c r="B7" s="42"/>
      <c r="C7" s="42" t="s">
        <v>57</v>
      </c>
      <c r="D7" s="42"/>
      <c r="E7" s="42"/>
      <c r="F7" s="42"/>
      <c r="G7" s="42"/>
      <c r="H7" s="42"/>
      <c r="I7" s="42"/>
    </row>
    <row r="8" spans="1:10" ht="18" thickBot="1" x14ac:dyDescent="0.35">
      <c r="A8" s="46" t="s">
        <v>58</v>
      </c>
      <c r="B8" s="47"/>
      <c r="C8" s="47"/>
      <c r="D8" s="47"/>
      <c r="E8" s="47"/>
      <c r="F8" s="47"/>
      <c r="G8" s="47"/>
      <c r="H8" s="47"/>
      <c r="I8" s="47"/>
    </row>
    <row r="9" spans="1:10" s="52" customFormat="1" ht="31.2" thickBot="1" x14ac:dyDescent="0.35">
      <c r="A9" s="48"/>
      <c r="B9" s="49" t="s">
        <v>59</v>
      </c>
      <c r="C9" s="50" t="s">
        <v>60</v>
      </c>
      <c r="D9" s="49" t="s">
        <v>61</v>
      </c>
      <c r="E9" s="49" t="s">
        <v>62</v>
      </c>
      <c r="F9" s="49" t="s">
        <v>63</v>
      </c>
      <c r="G9" s="49" t="s">
        <v>64</v>
      </c>
      <c r="H9" s="49" t="s">
        <v>65</v>
      </c>
      <c r="I9" s="51" t="s">
        <v>66</v>
      </c>
      <c r="J9" s="51" t="s">
        <v>67</v>
      </c>
    </row>
    <row r="10" spans="1:10" x14ac:dyDescent="0.3">
      <c r="A10" s="53" t="s">
        <v>68</v>
      </c>
      <c r="B10" s="54"/>
      <c r="C10" s="54"/>
      <c r="D10" s="54"/>
      <c r="E10" s="54"/>
      <c r="F10" s="54"/>
      <c r="G10" s="54"/>
      <c r="H10" s="54"/>
      <c r="I10" s="55"/>
      <c r="J10" s="56"/>
    </row>
    <row r="11" spans="1:10" x14ac:dyDescent="0.3">
      <c r="A11" s="57"/>
      <c r="B11" s="58" t="s">
        <v>69</v>
      </c>
      <c r="C11" s="59">
        <v>40</v>
      </c>
      <c r="D11" s="60" t="s">
        <v>70</v>
      </c>
      <c r="E11" s="61"/>
      <c r="F11" s="61"/>
      <c r="G11" s="61">
        <f>C11*E11</f>
        <v>0</v>
      </c>
      <c r="H11" s="61">
        <f>F11*C11</f>
        <v>0</v>
      </c>
      <c r="I11" s="62">
        <f>G11+H11</f>
        <v>0</v>
      </c>
      <c r="J11" s="63">
        <f>I11*1.27</f>
        <v>0</v>
      </c>
    </row>
    <row r="12" spans="1:10" ht="30.6" x14ac:dyDescent="0.3">
      <c r="A12" s="57"/>
      <c r="B12" s="58" t="s">
        <v>71</v>
      </c>
      <c r="C12" s="58">
        <v>4</v>
      </c>
      <c r="D12" s="58" t="s">
        <v>72</v>
      </c>
      <c r="E12" s="61"/>
      <c r="F12" s="61"/>
      <c r="G12" s="61">
        <f>C12*E12</f>
        <v>0</v>
      </c>
      <c r="H12" s="61">
        <f>F12*C12</f>
        <v>0</v>
      </c>
      <c r="I12" s="62">
        <f>G12+H12</f>
        <v>0</v>
      </c>
      <c r="J12" s="63">
        <f t="shared" ref="J12:J42" si="0">I12*1.27</f>
        <v>0</v>
      </c>
    </row>
    <row r="13" spans="1:10" s="40" customFormat="1" ht="10.199999999999999" x14ac:dyDescent="0.2">
      <c r="A13" s="57"/>
      <c r="B13" s="58" t="s">
        <v>73</v>
      </c>
      <c r="C13" s="58">
        <v>0</v>
      </c>
      <c r="D13" s="58" t="s">
        <v>74</v>
      </c>
      <c r="E13" s="61"/>
      <c r="F13" s="61"/>
      <c r="G13" s="61">
        <f>C13*E13</f>
        <v>0</v>
      </c>
      <c r="H13" s="61">
        <f>F13*C13</f>
        <v>0</v>
      </c>
      <c r="I13" s="62">
        <f>G13+H13</f>
        <v>0</v>
      </c>
      <c r="J13" s="63">
        <f t="shared" si="0"/>
        <v>0</v>
      </c>
    </row>
    <row r="14" spans="1:10" x14ac:dyDescent="0.3">
      <c r="A14" s="57"/>
      <c r="B14" s="58" t="s">
        <v>75</v>
      </c>
      <c r="C14" s="58">
        <v>175</v>
      </c>
      <c r="D14" s="58" t="s">
        <v>74</v>
      </c>
      <c r="E14" s="61"/>
      <c r="F14" s="61"/>
      <c r="G14" s="61">
        <f>C14*E14</f>
        <v>0</v>
      </c>
      <c r="H14" s="61">
        <f>F14*C14</f>
        <v>0</v>
      </c>
      <c r="I14" s="62">
        <f>G14+H14</f>
        <v>0</v>
      </c>
      <c r="J14" s="63">
        <f t="shared" si="0"/>
        <v>0</v>
      </c>
    </row>
    <row r="15" spans="1:10" s="40" customFormat="1" ht="10.199999999999999" x14ac:dyDescent="0.2">
      <c r="A15" s="64" t="s">
        <v>76</v>
      </c>
      <c r="B15" s="65"/>
      <c r="C15" s="66"/>
      <c r="D15" s="66"/>
      <c r="E15" s="67"/>
      <c r="F15" s="67"/>
      <c r="G15" s="67"/>
      <c r="H15" s="67"/>
      <c r="I15" s="68"/>
      <c r="J15" s="63">
        <f t="shared" si="0"/>
        <v>0</v>
      </c>
    </row>
    <row r="16" spans="1:10" s="40" customFormat="1" ht="20.399999999999999" x14ac:dyDescent="0.2">
      <c r="A16" s="57"/>
      <c r="B16" s="58" t="s">
        <v>77</v>
      </c>
      <c r="C16" s="58">
        <v>50</v>
      </c>
      <c r="D16" s="58" t="s">
        <v>74</v>
      </c>
      <c r="E16" s="61"/>
      <c r="F16" s="61"/>
      <c r="G16" s="61">
        <f>C16*E16</f>
        <v>0</v>
      </c>
      <c r="H16" s="61">
        <f>F16*C16</f>
        <v>0</v>
      </c>
      <c r="I16" s="62">
        <f>G16+H16</f>
        <v>0</v>
      </c>
      <c r="J16" s="63">
        <f t="shared" si="0"/>
        <v>0</v>
      </c>
    </row>
    <row r="17" spans="1:10" x14ac:dyDescent="0.3">
      <c r="A17" s="57"/>
      <c r="B17" s="58" t="s">
        <v>78</v>
      </c>
      <c r="C17" s="58">
        <v>175</v>
      </c>
      <c r="D17" s="58" t="s">
        <v>74</v>
      </c>
      <c r="E17" s="61"/>
      <c r="F17" s="61"/>
      <c r="G17" s="61">
        <f>C17*E17</f>
        <v>0</v>
      </c>
      <c r="H17" s="61">
        <f>F17*C17</f>
        <v>0</v>
      </c>
      <c r="I17" s="62">
        <f t="shared" ref="I17:I19" si="1">G17+H17</f>
        <v>0</v>
      </c>
      <c r="J17" s="63">
        <f t="shared" si="0"/>
        <v>0</v>
      </c>
    </row>
    <row r="18" spans="1:10" x14ac:dyDescent="0.3">
      <c r="A18" s="57"/>
      <c r="B18" s="58" t="s">
        <v>79</v>
      </c>
      <c r="C18" s="58">
        <v>175</v>
      </c>
      <c r="D18" s="58" t="s">
        <v>74</v>
      </c>
      <c r="E18" s="61"/>
      <c r="F18" s="61"/>
      <c r="G18" s="61">
        <f>C18*E18</f>
        <v>0</v>
      </c>
      <c r="H18" s="61">
        <f>F18*C18</f>
        <v>0</v>
      </c>
      <c r="I18" s="62">
        <f t="shared" si="1"/>
        <v>0</v>
      </c>
      <c r="J18" s="63">
        <f t="shared" si="0"/>
        <v>0</v>
      </c>
    </row>
    <row r="19" spans="1:10" x14ac:dyDescent="0.3">
      <c r="A19" s="57"/>
      <c r="B19" s="58" t="s">
        <v>80</v>
      </c>
      <c r="C19" s="58">
        <v>14</v>
      </c>
      <c r="D19" s="58" t="s">
        <v>72</v>
      </c>
      <c r="E19" s="61"/>
      <c r="F19" s="61"/>
      <c r="G19" s="61">
        <f>C19*E19</f>
        <v>0</v>
      </c>
      <c r="H19" s="61">
        <f>F19*C19</f>
        <v>0</v>
      </c>
      <c r="I19" s="62">
        <f t="shared" si="1"/>
        <v>0</v>
      </c>
      <c r="J19" s="63">
        <f t="shared" si="0"/>
        <v>0</v>
      </c>
    </row>
    <row r="20" spans="1:10" s="40" customFormat="1" ht="10.199999999999999" x14ac:dyDescent="0.2">
      <c r="A20" s="64" t="s">
        <v>81</v>
      </c>
      <c r="B20" s="65"/>
      <c r="C20" s="66"/>
      <c r="D20" s="66"/>
      <c r="E20" s="67"/>
      <c r="F20" s="67"/>
      <c r="G20" s="67"/>
      <c r="H20" s="67"/>
      <c r="I20" s="68"/>
      <c r="J20" s="63">
        <f t="shared" si="0"/>
        <v>0</v>
      </c>
    </row>
    <row r="21" spans="1:10" x14ac:dyDescent="0.3">
      <c r="A21" s="57"/>
      <c r="B21" s="58" t="s">
        <v>82</v>
      </c>
      <c r="C21" s="58">
        <v>50</v>
      </c>
      <c r="D21" s="58" t="s">
        <v>74</v>
      </c>
      <c r="E21" s="61"/>
      <c r="F21" s="61"/>
      <c r="G21" s="61">
        <f>C21*E21</f>
        <v>0</v>
      </c>
      <c r="H21" s="61">
        <f>C21*F21</f>
        <v>0</v>
      </c>
      <c r="I21" s="62">
        <f>G21+H21</f>
        <v>0</v>
      </c>
      <c r="J21" s="63">
        <f t="shared" si="0"/>
        <v>0</v>
      </c>
    </row>
    <row r="22" spans="1:10" x14ac:dyDescent="0.3">
      <c r="A22" s="57"/>
      <c r="B22" s="58" t="s">
        <v>83</v>
      </c>
      <c r="C22" s="58">
        <v>150</v>
      </c>
      <c r="D22" s="58" t="s">
        <v>74</v>
      </c>
      <c r="E22" s="61"/>
      <c r="F22" s="61"/>
      <c r="G22" s="61">
        <f>C22*E22</f>
        <v>0</v>
      </c>
      <c r="H22" s="61">
        <f>C22*F22</f>
        <v>0</v>
      </c>
      <c r="I22" s="62">
        <f>G22+H22</f>
        <v>0</v>
      </c>
      <c r="J22" s="63">
        <f t="shared" si="0"/>
        <v>0</v>
      </c>
    </row>
    <row r="23" spans="1:10" x14ac:dyDescent="0.3">
      <c r="A23" s="57"/>
      <c r="B23" s="58" t="s">
        <v>84</v>
      </c>
      <c r="C23" s="58">
        <v>150</v>
      </c>
      <c r="D23" s="58" t="s">
        <v>74</v>
      </c>
      <c r="E23" s="61"/>
      <c r="F23" s="61"/>
      <c r="G23" s="61">
        <f>C23*E23</f>
        <v>0</v>
      </c>
      <c r="H23" s="61">
        <f>C23*F23</f>
        <v>0</v>
      </c>
      <c r="I23" s="62">
        <f>G23+H23</f>
        <v>0</v>
      </c>
      <c r="J23" s="63">
        <f t="shared" si="0"/>
        <v>0</v>
      </c>
    </row>
    <row r="24" spans="1:10" x14ac:dyDescent="0.3">
      <c r="A24" s="57"/>
      <c r="B24" s="58" t="s">
        <v>84</v>
      </c>
      <c r="C24" s="58">
        <v>150</v>
      </c>
      <c r="D24" s="58" t="s">
        <v>74</v>
      </c>
      <c r="E24" s="61"/>
      <c r="F24" s="61"/>
      <c r="G24" s="61">
        <f>C24*E24</f>
        <v>0</v>
      </c>
      <c r="H24" s="61">
        <f>C24*F24</f>
        <v>0</v>
      </c>
      <c r="I24" s="62">
        <f>G24+H24</f>
        <v>0</v>
      </c>
      <c r="J24" s="63">
        <f t="shared" si="0"/>
        <v>0</v>
      </c>
    </row>
    <row r="25" spans="1:10" s="40" customFormat="1" ht="10.199999999999999" x14ac:dyDescent="0.2">
      <c r="A25" s="64" t="s">
        <v>85</v>
      </c>
      <c r="B25" s="65"/>
      <c r="C25" s="66"/>
      <c r="D25" s="66"/>
      <c r="E25" s="67"/>
      <c r="F25" s="67"/>
      <c r="G25" s="67"/>
      <c r="H25" s="67"/>
      <c r="I25" s="68"/>
      <c r="J25" s="63">
        <f t="shared" si="0"/>
        <v>0</v>
      </c>
    </row>
    <row r="26" spans="1:10" ht="30.6" x14ac:dyDescent="0.3">
      <c r="A26" s="57"/>
      <c r="B26" s="58" t="s">
        <v>86</v>
      </c>
      <c r="C26" s="58">
        <v>4</v>
      </c>
      <c r="D26" s="58" t="s">
        <v>87</v>
      </c>
      <c r="E26" s="61"/>
      <c r="F26" s="61"/>
      <c r="G26" s="61">
        <f>C26*E26</f>
        <v>0</v>
      </c>
      <c r="H26" s="61">
        <f>C26*F26</f>
        <v>0</v>
      </c>
      <c r="I26" s="62">
        <f>G26+H26</f>
        <v>0</v>
      </c>
      <c r="J26" s="63">
        <f t="shared" si="0"/>
        <v>0</v>
      </c>
    </row>
    <row r="27" spans="1:10" ht="40.799999999999997" x14ac:dyDescent="0.3">
      <c r="A27" s="57"/>
      <c r="B27" s="58" t="s">
        <v>88</v>
      </c>
      <c r="C27" s="58">
        <v>8</v>
      </c>
      <c r="D27" s="58" t="s">
        <v>87</v>
      </c>
      <c r="E27" s="61"/>
      <c r="F27" s="61"/>
      <c r="G27" s="61">
        <f>C27*E27</f>
        <v>0</v>
      </c>
      <c r="H27" s="61">
        <f>C27*F27</f>
        <v>0</v>
      </c>
      <c r="I27" s="62">
        <f>G27+H27</f>
        <v>0</v>
      </c>
      <c r="J27" s="63">
        <f t="shared" si="0"/>
        <v>0</v>
      </c>
    </row>
    <row r="28" spans="1:10" ht="40.799999999999997" x14ac:dyDescent="0.3">
      <c r="A28" s="57"/>
      <c r="B28" s="58" t="s">
        <v>89</v>
      </c>
      <c r="C28" s="58">
        <v>4</v>
      </c>
      <c r="D28" s="58" t="s">
        <v>87</v>
      </c>
      <c r="E28" s="61"/>
      <c r="F28" s="61"/>
      <c r="G28" s="61">
        <f>C28*E28</f>
        <v>0</v>
      </c>
      <c r="H28" s="61">
        <f>C28*F28</f>
        <v>0</v>
      </c>
      <c r="I28" s="62">
        <f>G28+H28</f>
        <v>0</v>
      </c>
      <c r="J28" s="63">
        <f t="shared" si="0"/>
        <v>0</v>
      </c>
    </row>
    <row r="29" spans="1:10" s="40" customFormat="1" ht="10.199999999999999" x14ac:dyDescent="0.2">
      <c r="A29" s="69" t="s">
        <v>90</v>
      </c>
      <c r="B29" s="65"/>
      <c r="C29" s="66"/>
      <c r="D29" s="66"/>
      <c r="E29" s="67"/>
      <c r="F29" s="67"/>
      <c r="G29" s="67"/>
      <c r="H29" s="67"/>
      <c r="I29" s="68"/>
      <c r="J29" s="63">
        <f t="shared" si="0"/>
        <v>0</v>
      </c>
    </row>
    <row r="30" spans="1:10" ht="20.399999999999999" x14ac:dyDescent="0.3">
      <c r="A30" s="57"/>
      <c r="B30" s="58" t="s">
        <v>91</v>
      </c>
      <c r="C30" s="58">
        <v>5</v>
      </c>
      <c r="D30" s="58" t="s">
        <v>87</v>
      </c>
      <c r="E30" s="61"/>
      <c r="F30" s="61"/>
      <c r="G30" s="61">
        <f>C30*E30</f>
        <v>0</v>
      </c>
      <c r="H30" s="61">
        <f>C30*F30</f>
        <v>0</v>
      </c>
      <c r="I30" s="62">
        <f t="shared" ref="I30:I32" si="2">G30+H30</f>
        <v>0</v>
      </c>
      <c r="J30" s="63">
        <f t="shared" si="0"/>
        <v>0</v>
      </c>
    </row>
    <row r="31" spans="1:10" x14ac:dyDescent="0.3">
      <c r="A31" s="57"/>
      <c r="B31" s="58" t="s">
        <v>92</v>
      </c>
      <c r="C31" s="58">
        <v>28</v>
      </c>
      <c r="D31" s="58" t="s">
        <v>74</v>
      </c>
      <c r="E31" s="61"/>
      <c r="F31" s="61"/>
      <c r="G31" s="61">
        <f>C31*E31</f>
        <v>0</v>
      </c>
      <c r="H31" s="61">
        <f>C31*F31</f>
        <v>0</v>
      </c>
      <c r="I31" s="62">
        <f t="shared" si="2"/>
        <v>0</v>
      </c>
      <c r="J31" s="63">
        <f t="shared" si="0"/>
        <v>0</v>
      </c>
    </row>
    <row r="32" spans="1:10" ht="20.399999999999999" x14ac:dyDescent="0.3">
      <c r="A32" s="57"/>
      <c r="B32" s="58" t="s">
        <v>93</v>
      </c>
      <c r="C32" s="58">
        <v>1</v>
      </c>
      <c r="D32" s="58" t="s">
        <v>72</v>
      </c>
      <c r="E32" s="61"/>
      <c r="F32" s="61"/>
      <c r="G32" s="61">
        <f>C32*E32</f>
        <v>0</v>
      </c>
      <c r="H32" s="61">
        <f>C32*F32</f>
        <v>0</v>
      </c>
      <c r="I32" s="62">
        <f t="shared" si="2"/>
        <v>0</v>
      </c>
      <c r="J32" s="63">
        <f t="shared" si="0"/>
        <v>0</v>
      </c>
    </row>
    <row r="33" spans="1:12" s="40" customFormat="1" ht="10.199999999999999" x14ac:dyDescent="0.2">
      <c r="A33" s="69" t="s">
        <v>94</v>
      </c>
      <c r="B33" s="65"/>
      <c r="C33" s="66"/>
      <c r="D33" s="66"/>
      <c r="E33" s="67"/>
      <c r="F33" s="67"/>
      <c r="G33" s="67"/>
      <c r="H33" s="67"/>
      <c r="I33" s="68"/>
      <c r="J33" s="63">
        <f t="shared" si="0"/>
        <v>0</v>
      </c>
    </row>
    <row r="34" spans="1:12" ht="20.399999999999999" x14ac:dyDescent="0.3">
      <c r="A34" s="57"/>
      <c r="B34" s="58" t="s">
        <v>95</v>
      </c>
      <c r="C34" s="58">
        <v>1</v>
      </c>
      <c r="D34" s="58" t="s">
        <v>96</v>
      </c>
      <c r="E34" s="61"/>
      <c r="F34" s="61"/>
      <c r="G34" s="61">
        <f>C34*E34</f>
        <v>0</v>
      </c>
      <c r="H34" s="61">
        <f>C34*F34</f>
        <v>0</v>
      </c>
      <c r="I34" s="62">
        <f>G34+H34</f>
        <v>0</v>
      </c>
      <c r="J34" s="63">
        <f t="shared" si="0"/>
        <v>0</v>
      </c>
    </row>
    <row r="35" spans="1:12" s="40" customFormat="1" ht="10.199999999999999" x14ac:dyDescent="0.2">
      <c r="A35" s="64" t="s">
        <v>97</v>
      </c>
      <c r="B35" s="65"/>
      <c r="C35" s="66"/>
      <c r="D35" s="66"/>
      <c r="E35" s="67"/>
      <c r="F35" s="67"/>
      <c r="G35" s="67"/>
      <c r="H35" s="67"/>
      <c r="I35" s="68"/>
      <c r="J35" s="63">
        <f t="shared" si="0"/>
        <v>0</v>
      </c>
    </row>
    <row r="36" spans="1:12" s="40" customFormat="1" ht="10.199999999999999" x14ac:dyDescent="0.2">
      <c r="A36" s="64"/>
      <c r="B36" s="65" t="s">
        <v>98</v>
      </c>
      <c r="C36" s="58">
        <v>1</v>
      </c>
      <c r="D36" s="58" t="s">
        <v>72</v>
      </c>
      <c r="E36" s="61"/>
      <c r="F36" s="61"/>
      <c r="G36" s="61">
        <f t="shared" ref="G36:G41" si="3">C36*E36</f>
        <v>0</v>
      </c>
      <c r="H36" s="61">
        <f t="shared" ref="H36:H41" si="4">C36*F36</f>
        <v>0</v>
      </c>
      <c r="I36" s="62">
        <f t="shared" ref="I36:I41" si="5">G36+H36</f>
        <v>0</v>
      </c>
      <c r="J36" s="63">
        <f t="shared" si="0"/>
        <v>0</v>
      </c>
    </row>
    <row r="37" spans="1:12" s="40" customFormat="1" ht="10.199999999999999" x14ac:dyDescent="0.2">
      <c r="A37" s="64"/>
      <c r="B37" s="65" t="s">
        <v>99</v>
      </c>
      <c r="C37" s="58">
        <v>1</v>
      </c>
      <c r="D37" s="58" t="s">
        <v>72</v>
      </c>
      <c r="E37" s="61"/>
      <c r="F37" s="61"/>
      <c r="G37" s="61">
        <f t="shared" si="3"/>
        <v>0</v>
      </c>
      <c r="H37" s="61">
        <f t="shared" si="4"/>
        <v>0</v>
      </c>
      <c r="I37" s="62">
        <f t="shared" si="5"/>
        <v>0</v>
      </c>
      <c r="J37" s="63">
        <f t="shared" si="0"/>
        <v>0</v>
      </c>
    </row>
    <row r="38" spans="1:12" x14ac:dyDescent="0.3">
      <c r="A38" s="57"/>
      <c r="B38" s="58" t="s">
        <v>100</v>
      </c>
      <c r="C38" s="58">
        <v>1</v>
      </c>
      <c r="D38" s="58" t="s">
        <v>96</v>
      </c>
      <c r="E38" s="61"/>
      <c r="F38" s="61"/>
      <c r="G38" s="61">
        <f t="shared" si="3"/>
        <v>0</v>
      </c>
      <c r="H38" s="61">
        <f t="shared" si="4"/>
        <v>0</v>
      </c>
      <c r="I38" s="62">
        <f t="shared" si="5"/>
        <v>0</v>
      </c>
      <c r="J38" s="63">
        <f t="shared" si="0"/>
        <v>0</v>
      </c>
    </row>
    <row r="39" spans="1:12" x14ac:dyDescent="0.3">
      <c r="A39" s="57"/>
      <c r="B39" s="58" t="s">
        <v>101</v>
      </c>
      <c r="C39" s="58">
        <v>1</v>
      </c>
      <c r="D39" s="58" t="s">
        <v>96</v>
      </c>
      <c r="E39" s="61"/>
      <c r="F39" s="61"/>
      <c r="G39" s="61">
        <f t="shared" si="3"/>
        <v>0</v>
      </c>
      <c r="H39" s="61">
        <f t="shared" si="4"/>
        <v>0</v>
      </c>
      <c r="I39" s="62">
        <f t="shared" si="5"/>
        <v>0</v>
      </c>
      <c r="J39" s="63">
        <f t="shared" si="0"/>
        <v>0</v>
      </c>
    </row>
    <row r="40" spans="1:12" x14ac:dyDescent="0.3">
      <c r="A40" s="57"/>
      <c r="B40" s="58" t="s">
        <v>102</v>
      </c>
      <c r="C40" s="58">
        <v>1</v>
      </c>
      <c r="D40" s="58" t="s">
        <v>96</v>
      </c>
      <c r="E40" s="61"/>
      <c r="F40" s="61"/>
      <c r="G40" s="61">
        <f t="shared" si="3"/>
        <v>0</v>
      </c>
      <c r="H40" s="61">
        <f t="shared" si="4"/>
        <v>0</v>
      </c>
      <c r="I40" s="62">
        <f t="shared" si="5"/>
        <v>0</v>
      </c>
      <c r="J40" s="63">
        <f t="shared" si="0"/>
        <v>0</v>
      </c>
    </row>
    <row r="41" spans="1:12" ht="20.399999999999999" x14ac:dyDescent="0.3">
      <c r="A41" s="57"/>
      <c r="B41" s="58" t="s">
        <v>103</v>
      </c>
      <c r="C41" s="58">
        <v>1</v>
      </c>
      <c r="D41" s="58" t="s">
        <v>96</v>
      </c>
      <c r="E41" s="61"/>
      <c r="F41" s="61"/>
      <c r="G41" s="61">
        <f t="shared" si="3"/>
        <v>0</v>
      </c>
      <c r="H41" s="61">
        <f t="shared" si="4"/>
        <v>0</v>
      </c>
      <c r="I41" s="62">
        <f t="shared" si="5"/>
        <v>0</v>
      </c>
      <c r="J41" s="63">
        <f t="shared" si="0"/>
        <v>0</v>
      </c>
    </row>
    <row r="42" spans="1:12" ht="15" thickBot="1" x14ac:dyDescent="0.35">
      <c r="A42" s="70"/>
      <c r="B42" s="71"/>
      <c r="C42" s="71"/>
      <c r="D42" s="71"/>
      <c r="E42" s="72"/>
      <c r="F42" s="73" t="s">
        <v>104</v>
      </c>
      <c r="G42" s="74">
        <f>SUM(G11:G41)</f>
        <v>0</v>
      </c>
      <c r="H42" s="74">
        <f>SUM(H11:H41)</f>
        <v>0</v>
      </c>
      <c r="I42" s="75">
        <f>SUM(I11:I41)</f>
        <v>0</v>
      </c>
      <c r="J42" s="76">
        <f t="shared" si="0"/>
        <v>0</v>
      </c>
      <c r="L42" s="77"/>
    </row>
    <row r="43" spans="1:12" ht="15" thickBot="1" x14ac:dyDescent="0.35">
      <c r="E43" s="40"/>
      <c r="F43" s="40"/>
      <c r="G43" s="40"/>
      <c r="H43" s="78"/>
      <c r="I43" s="79"/>
    </row>
    <row r="44" spans="1:12" ht="31.2" thickBot="1" x14ac:dyDescent="0.35">
      <c r="A44" s="80"/>
      <c r="B44" s="81" t="s">
        <v>105</v>
      </c>
      <c r="C44" s="81">
        <v>86</v>
      </c>
      <c r="D44" s="81" t="s">
        <v>106</v>
      </c>
      <c r="E44" s="82"/>
      <c r="F44" s="82"/>
      <c r="G44" s="82">
        <f>C44*E44</f>
        <v>0</v>
      </c>
      <c r="H44" s="82">
        <f>C44*F44</f>
        <v>0</v>
      </c>
      <c r="I44" s="83">
        <f>G44+H44</f>
        <v>0</v>
      </c>
      <c r="J44" s="84">
        <f t="shared" ref="J44" si="6">I44*1.27</f>
        <v>0</v>
      </c>
    </row>
    <row r="47" spans="1:12" x14ac:dyDescent="0.3">
      <c r="B47" s="40" t="s">
        <v>54</v>
      </c>
    </row>
    <row r="49" spans="8:9" x14ac:dyDescent="0.3">
      <c r="H49" t="s">
        <v>55</v>
      </c>
    </row>
    <row r="51" spans="8:9" x14ac:dyDescent="0.3">
      <c r="I51" s="7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Előlap</vt:lpstr>
      <vt:lpstr>22x42(20x40)</vt:lpstr>
      <vt:lpstr>Világítás-Háló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Dóra Pintér</dc:creator>
  <cp:lastModifiedBy>Dóra Pintér</cp:lastModifiedBy>
  <cp:lastPrinted>2025-09-08T09:05:37Z</cp:lastPrinted>
  <dcterms:created xsi:type="dcterms:W3CDTF">2025-02-10T07:52:34Z</dcterms:created>
  <dcterms:modified xsi:type="dcterms:W3CDTF">2025-09-08T09:15:05Z</dcterms:modified>
</cp:coreProperties>
</file>